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390" windowWidth="28440" windowHeight="12195"/>
  </bookViews>
  <sheets>
    <sheet name="Rekapitulace stavby" sheetId="1" r:id="rId1"/>
    <sheet name="3 - Hlavní 795-11, Ostrov" sheetId="2" r:id="rId2"/>
    <sheet name="4 - Hlavní 860-2, Ostrov" sheetId="3" r:id="rId3"/>
    <sheet name="5 - Hlavní 796-25, Ostrov" sheetId="4" r:id="rId4"/>
  </sheets>
  <definedNames>
    <definedName name="_xlnm._FilterDatabase" localSheetId="1" hidden="1">'3 - Hlavní 795-11, Ostrov'!$C$141:$K$677</definedName>
    <definedName name="_xlnm._FilterDatabase" localSheetId="2" hidden="1">'4 - Hlavní 860-2, Ostrov'!$C$141:$K$654</definedName>
    <definedName name="_xlnm._FilterDatabase" localSheetId="3" hidden="1">'5 - Hlavní 796-25, Ostrov'!$C$141:$K$700</definedName>
    <definedName name="_xlnm.Print_Titles" localSheetId="1">'3 - Hlavní 795-11, Ostrov'!$141:$141</definedName>
    <definedName name="_xlnm.Print_Titles" localSheetId="2">'4 - Hlavní 860-2, Ostrov'!$141:$141</definedName>
    <definedName name="_xlnm.Print_Titles" localSheetId="3">'5 - Hlavní 796-25, Ostrov'!$141:$141</definedName>
    <definedName name="_xlnm.Print_Titles" localSheetId="0">'Rekapitulace stavby'!$92:$92</definedName>
    <definedName name="_xlnm.Print_Area" localSheetId="1">'3 - Hlavní 795-11, Ostrov'!$C$4:$J$76,'3 - Hlavní 795-11, Ostrov'!$C$82:$J$123,'3 - Hlavní 795-11, Ostrov'!$C$129:$K$677</definedName>
    <definedName name="_xlnm.Print_Area" localSheetId="2">'4 - Hlavní 860-2, Ostrov'!$C$4:$J$76,'4 - Hlavní 860-2, Ostrov'!$C$82:$J$123,'4 - Hlavní 860-2, Ostrov'!$C$129:$K$654</definedName>
    <definedName name="_xlnm.Print_Area" localSheetId="3">'5 - Hlavní 796-25, Ostrov'!$C$4:$J$76,'5 - Hlavní 796-25, Ostrov'!$C$82:$J$123,'5 - Hlavní 796-25, Ostrov'!$C$129:$K$700</definedName>
    <definedName name="_xlnm.Print_Area" localSheetId="0">'Rekapitulace stavby'!$D$4:$AO$76,'Rekapitulace stavby'!$C$82:$AQ$98</definedName>
  </definedNames>
  <calcPr calcId="124519"/>
</workbook>
</file>

<file path=xl/calcChain.xml><?xml version="1.0" encoding="utf-8"?>
<calcChain xmlns="http://schemas.openxmlformats.org/spreadsheetml/2006/main">
  <c r="J37" i="4"/>
  <c r="J36"/>
  <c r="AY97" i="1"/>
  <c r="J35" i="4"/>
  <c r="AX97" i="1"/>
  <c r="BI700" i="4"/>
  <c r="BH700"/>
  <c r="BG700"/>
  <c r="BE700"/>
  <c r="BK700"/>
  <c r="J700"/>
  <c r="BF700"/>
  <c r="BI699"/>
  <c r="F37" s="1"/>
  <c r="BD97" i="1" s="1"/>
  <c r="BH699" i="4"/>
  <c r="BG699"/>
  <c r="BE699"/>
  <c r="BK699"/>
  <c r="J699" s="1"/>
  <c r="BF699" s="1"/>
  <c r="BI698"/>
  <c r="BH698"/>
  <c r="BG698"/>
  <c r="BE698"/>
  <c r="BK698"/>
  <c r="BK695" s="1"/>
  <c r="J695" s="1"/>
  <c r="J122" s="1"/>
  <c r="J698"/>
  <c r="BF698" s="1"/>
  <c r="BI697"/>
  <c r="BH697"/>
  <c r="BG697"/>
  <c r="BE697"/>
  <c r="BK697"/>
  <c r="J697"/>
  <c r="BF697"/>
  <c r="BI696"/>
  <c r="BH696"/>
  <c r="BG696"/>
  <c r="BE696"/>
  <c r="BK696"/>
  <c r="J696"/>
  <c r="BF696" s="1"/>
  <c r="BI694"/>
  <c r="BH694"/>
  <c r="BG694"/>
  <c r="BE694"/>
  <c r="T694"/>
  <c r="T693"/>
  <c r="T692" s="1"/>
  <c r="R694"/>
  <c r="R693"/>
  <c r="R692"/>
  <c r="P694"/>
  <c r="P693"/>
  <c r="P692"/>
  <c r="BK694"/>
  <c r="BK693" s="1"/>
  <c r="J694"/>
  <c r="BF694"/>
  <c r="BI682"/>
  <c r="BH682"/>
  <c r="BG682"/>
  <c r="BE682"/>
  <c r="T682"/>
  <c r="R682"/>
  <c r="P682"/>
  <c r="BK682"/>
  <c r="J682"/>
  <c r="BF682"/>
  <c r="BI672"/>
  <c r="BH672"/>
  <c r="BG672"/>
  <c r="BE672"/>
  <c r="T672"/>
  <c r="R672"/>
  <c r="R651" s="1"/>
  <c r="P672"/>
  <c r="BK672"/>
  <c r="J672"/>
  <c r="BF672"/>
  <c r="BI662"/>
  <c r="BH662"/>
  <c r="BG662"/>
  <c r="BE662"/>
  <c r="T662"/>
  <c r="R662"/>
  <c r="P662"/>
  <c r="BK662"/>
  <c r="BK651" s="1"/>
  <c r="J651" s="1"/>
  <c r="J119" s="1"/>
  <c r="J662"/>
  <c r="BF662"/>
  <c r="BI652"/>
  <c r="BH652"/>
  <c r="BG652"/>
  <c r="BE652"/>
  <c r="T652"/>
  <c r="T651"/>
  <c r="R652"/>
  <c r="P652"/>
  <c r="P651"/>
  <c r="BK652"/>
  <c r="J652"/>
  <c r="BF652" s="1"/>
  <c r="BI642"/>
  <c r="BH642"/>
  <c r="BG642"/>
  <c r="BE642"/>
  <c r="T642"/>
  <c r="T632" s="1"/>
  <c r="R642"/>
  <c r="P642"/>
  <c r="BK642"/>
  <c r="J642"/>
  <c r="BF642"/>
  <c r="BI633"/>
  <c r="BH633"/>
  <c r="BG633"/>
  <c r="BE633"/>
  <c r="T633"/>
  <c r="R633"/>
  <c r="R632"/>
  <c r="P633"/>
  <c r="P632"/>
  <c r="BK633"/>
  <c r="BK632"/>
  <c r="J632" s="1"/>
  <c r="J118" s="1"/>
  <c r="J633"/>
  <c r="BF633"/>
  <c r="BI631"/>
  <c r="BH631"/>
  <c r="BG631"/>
  <c r="BE631"/>
  <c r="T631"/>
  <c r="R631"/>
  <c r="P631"/>
  <c r="BK631"/>
  <c r="J631"/>
  <c r="BF631"/>
  <c r="BI629"/>
  <c r="BH629"/>
  <c r="BG629"/>
  <c r="BE629"/>
  <c r="T629"/>
  <c r="R629"/>
  <c r="P629"/>
  <c r="BK629"/>
  <c r="J629"/>
  <c r="BF629"/>
  <c r="BI623"/>
  <c r="BH623"/>
  <c r="BG623"/>
  <c r="BE623"/>
  <c r="T623"/>
  <c r="R623"/>
  <c r="P623"/>
  <c r="BK623"/>
  <c r="J623"/>
  <c r="BF623"/>
  <c r="BI616"/>
  <c r="BH616"/>
  <c r="BG616"/>
  <c r="BE616"/>
  <c r="T616"/>
  <c r="R616"/>
  <c r="P616"/>
  <c r="BK616"/>
  <c r="J616"/>
  <c r="BF616"/>
  <c r="BI614"/>
  <c r="BH614"/>
  <c r="BG614"/>
  <c r="BE614"/>
  <c r="T614"/>
  <c r="R614"/>
  <c r="P614"/>
  <c r="BK614"/>
  <c r="J614"/>
  <c r="BF614"/>
  <c r="BI610"/>
  <c r="BH610"/>
  <c r="BG610"/>
  <c r="BE610"/>
  <c r="T610"/>
  <c r="R610"/>
  <c r="P610"/>
  <c r="BK610"/>
  <c r="J610"/>
  <c r="BF610"/>
  <c r="BI607"/>
  <c r="BH607"/>
  <c r="BG607"/>
  <c r="BE607"/>
  <c r="T607"/>
  <c r="R607"/>
  <c r="P607"/>
  <c r="BK607"/>
  <c r="J607"/>
  <c r="BF607"/>
  <c r="BI600"/>
  <c r="BH600"/>
  <c r="BG600"/>
  <c r="BE600"/>
  <c r="T600"/>
  <c r="R600"/>
  <c r="P600"/>
  <c r="BK600"/>
  <c r="J600"/>
  <c r="BF600"/>
  <c r="BI596"/>
  <c r="BH596"/>
  <c r="BG596"/>
  <c r="BE596"/>
  <c r="T596"/>
  <c r="T595"/>
  <c r="R596"/>
  <c r="R595"/>
  <c r="P596"/>
  <c r="P595"/>
  <c r="BK596"/>
  <c r="BK595"/>
  <c r="J595" s="1"/>
  <c r="J117" s="1"/>
  <c r="J596"/>
  <c r="BF596" s="1"/>
  <c r="BI594"/>
  <c r="BH594"/>
  <c r="BG594"/>
  <c r="BE594"/>
  <c r="T594"/>
  <c r="R594"/>
  <c r="P594"/>
  <c r="BK594"/>
  <c r="J594"/>
  <c r="BF594"/>
  <c r="BI589"/>
  <c r="BH589"/>
  <c r="BG589"/>
  <c r="BE589"/>
  <c r="T589"/>
  <c r="R589"/>
  <c r="P589"/>
  <c r="BK589"/>
  <c r="J589"/>
  <c r="BF589"/>
  <c r="BI585"/>
  <c r="BH585"/>
  <c r="BG585"/>
  <c r="BE585"/>
  <c r="T585"/>
  <c r="R585"/>
  <c r="P585"/>
  <c r="BK585"/>
  <c r="J585"/>
  <c r="BF585"/>
  <c r="BI582"/>
  <c r="BH582"/>
  <c r="BG582"/>
  <c r="BE582"/>
  <c r="T582"/>
  <c r="R582"/>
  <c r="P582"/>
  <c r="BK582"/>
  <c r="J582"/>
  <c r="BF582"/>
  <c r="BI576"/>
  <c r="BH576"/>
  <c r="BG576"/>
  <c r="BE576"/>
  <c r="T576"/>
  <c r="R576"/>
  <c r="P576"/>
  <c r="BK576"/>
  <c r="J576"/>
  <c r="BF576"/>
  <c r="BI571"/>
  <c r="BH571"/>
  <c r="BG571"/>
  <c r="BE571"/>
  <c r="T571"/>
  <c r="R571"/>
  <c r="P571"/>
  <c r="BK571"/>
  <c r="J571"/>
  <c r="BF571"/>
  <c r="BI568"/>
  <c r="BH568"/>
  <c r="BG568"/>
  <c r="BE568"/>
  <c r="T568"/>
  <c r="R568"/>
  <c r="P568"/>
  <c r="BK568"/>
  <c r="J568"/>
  <c r="BF568"/>
  <c r="BI562"/>
  <c r="BH562"/>
  <c r="BG562"/>
  <c r="BE562"/>
  <c r="T562"/>
  <c r="R562"/>
  <c r="P562"/>
  <c r="BK562"/>
  <c r="J562"/>
  <c r="BF562"/>
  <c r="BI557"/>
  <c r="BH557"/>
  <c r="BG557"/>
  <c r="BE557"/>
  <c r="T557"/>
  <c r="R557"/>
  <c r="P557"/>
  <c r="BK557"/>
  <c r="J557"/>
  <c r="BF557"/>
  <c r="BI551"/>
  <c r="BH551"/>
  <c r="BG551"/>
  <c r="BE551"/>
  <c r="T551"/>
  <c r="R551"/>
  <c r="R530" s="1"/>
  <c r="P551"/>
  <c r="BK551"/>
  <c r="J551"/>
  <c r="BF551"/>
  <c r="BI541"/>
  <c r="BH541"/>
  <c r="BG541"/>
  <c r="BE541"/>
  <c r="T541"/>
  <c r="R541"/>
  <c r="P541"/>
  <c r="BK541"/>
  <c r="BK530" s="1"/>
  <c r="J530" s="1"/>
  <c r="J116" s="1"/>
  <c r="J541"/>
  <c r="BF541"/>
  <c r="BI531"/>
  <c r="BH531"/>
  <c r="BG531"/>
  <c r="BE531"/>
  <c r="T531"/>
  <c r="T530"/>
  <c r="R531"/>
  <c r="P531"/>
  <c r="P530"/>
  <c r="BK531"/>
  <c r="J531"/>
  <c r="BF531" s="1"/>
  <c r="BI526"/>
  <c r="BH526"/>
  <c r="BG526"/>
  <c r="BE526"/>
  <c r="T526"/>
  <c r="T525"/>
  <c r="R526"/>
  <c r="R525"/>
  <c r="P526"/>
  <c r="P525"/>
  <c r="BK526"/>
  <c r="BK525"/>
  <c r="J525" s="1"/>
  <c r="J115" s="1"/>
  <c r="J526"/>
  <c r="BF526" s="1"/>
  <c r="BI524"/>
  <c r="BH524"/>
  <c r="BG524"/>
  <c r="BE524"/>
  <c r="T524"/>
  <c r="R524"/>
  <c r="P524"/>
  <c r="BK524"/>
  <c r="J524"/>
  <c r="BF524"/>
  <c r="BI518"/>
  <c r="BH518"/>
  <c r="BG518"/>
  <c r="BE518"/>
  <c r="T518"/>
  <c r="R518"/>
  <c r="P518"/>
  <c r="BK518"/>
  <c r="J518"/>
  <c r="BF518"/>
  <c r="BI512"/>
  <c r="BH512"/>
  <c r="BG512"/>
  <c r="BE512"/>
  <c r="T512"/>
  <c r="R512"/>
  <c r="P512"/>
  <c r="BK512"/>
  <c r="J512"/>
  <c r="BF512"/>
  <c r="BI508"/>
  <c r="BH508"/>
  <c r="BG508"/>
  <c r="BE508"/>
  <c r="T508"/>
  <c r="R508"/>
  <c r="P508"/>
  <c r="BK508"/>
  <c r="J508"/>
  <c r="BF508"/>
  <c r="BI503"/>
  <c r="BH503"/>
  <c r="BG503"/>
  <c r="BE503"/>
  <c r="T503"/>
  <c r="R503"/>
  <c r="P503"/>
  <c r="BK503"/>
  <c r="J503"/>
  <c r="BF503"/>
  <c r="BI497"/>
  <c r="BH497"/>
  <c r="BG497"/>
  <c r="BE497"/>
  <c r="T497"/>
  <c r="R497"/>
  <c r="P497"/>
  <c r="BK497"/>
  <c r="J497"/>
  <c r="BF497"/>
  <c r="BI493"/>
  <c r="BH493"/>
  <c r="BG493"/>
  <c r="BE493"/>
  <c r="T493"/>
  <c r="R493"/>
  <c r="R485" s="1"/>
  <c r="P493"/>
  <c r="BK493"/>
  <c r="J493"/>
  <c r="BF493"/>
  <c r="BI490"/>
  <c r="BH490"/>
  <c r="BG490"/>
  <c r="BE490"/>
  <c r="T490"/>
  <c r="R490"/>
  <c r="P490"/>
  <c r="BK490"/>
  <c r="BK485" s="1"/>
  <c r="J485" s="1"/>
  <c r="J114" s="1"/>
  <c r="J490"/>
  <c r="BF490"/>
  <c r="BI486"/>
  <c r="BH486"/>
  <c r="BG486"/>
  <c r="BE486"/>
  <c r="T486"/>
  <c r="T485"/>
  <c r="R486"/>
  <c r="P486"/>
  <c r="P485"/>
  <c r="BK486"/>
  <c r="J486"/>
  <c r="BF486" s="1"/>
  <c r="BI484"/>
  <c r="BH484"/>
  <c r="BG484"/>
  <c r="BE484"/>
  <c r="T484"/>
  <c r="R484"/>
  <c r="P484"/>
  <c r="BK484"/>
  <c r="J484"/>
  <c r="BF484"/>
  <c r="BI481"/>
  <c r="BH481"/>
  <c r="BG481"/>
  <c r="BE481"/>
  <c r="T481"/>
  <c r="R481"/>
  <c r="P481"/>
  <c r="BK481"/>
  <c r="J481"/>
  <c r="BF481"/>
  <c r="BI478"/>
  <c r="BH478"/>
  <c r="BG478"/>
  <c r="BE478"/>
  <c r="T478"/>
  <c r="R478"/>
  <c r="P478"/>
  <c r="BK478"/>
  <c r="J478"/>
  <c r="BF478"/>
  <c r="BI476"/>
  <c r="BH476"/>
  <c r="BG476"/>
  <c r="BE476"/>
  <c r="T476"/>
  <c r="R476"/>
  <c r="P476"/>
  <c r="BK476"/>
  <c r="J476"/>
  <c r="BF476"/>
  <c r="BI474"/>
  <c r="BH474"/>
  <c r="BG474"/>
  <c r="BE474"/>
  <c r="T474"/>
  <c r="R474"/>
  <c r="P474"/>
  <c r="BK474"/>
  <c r="J474"/>
  <c r="BF474"/>
  <c r="BI470"/>
  <c r="BH470"/>
  <c r="BG470"/>
  <c r="BE470"/>
  <c r="T470"/>
  <c r="R470"/>
  <c r="P470"/>
  <c r="BK470"/>
  <c r="J470"/>
  <c r="BF470"/>
  <c r="BI466"/>
  <c r="BH466"/>
  <c r="BG466"/>
  <c r="BE466"/>
  <c r="T466"/>
  <c r="R466"/>
  <c r="P466"/>
  <c r="BK466"/>
  <c r="J466"/>
  <c r="BF466"/>
  <c r="BI462"/>
  <c r="BH462"/>
  <c r="BG462"/>
  <c r="BE462"/>
  <c r="T462"/>
  <c r="R462"/>
  <c r="P462"/>
  <c r="BK462"/>
  <c r="J462"/>
  <c r="BF462"/>
  <c r="BI458"/>
  <c r="BH458"/>
  <c r="BG458"/>
  <c r="BE458"/>
  <c r="T458"/>
  <c r="R458"/>
  <c r="P458"/>
  <c r="BK458"/>
  <c r="J458"/>
  <c r="BF458"/>
  <c r="BI453"/>
  <c r="BH453"/>
  <c r="BG453"/>
  <c r="BE453"/>
  <c r="T453"/>
  <c r="R453"/>
  <c r="P453"/>
  <c r="BK453"/>
  <c r="J453"/>
  <c r="BF453"/>
  <c r="BI450"/>
  <c r="BH450"/>
  <c r="BG450"/>
  <c r="BE450"/>
  <c r="T450"/>
  <c r="R450"/>
  <c r="P450"/>
  <c r="BK450"/>
  <c r="J450"/>
  <c r="BF450"/>
  <c r="BI446"/>
  <c r="BH446"/>
  <c r="BG446"/>
  <c r="BE446"/>
  <c r="T446"/>
  <c r="R446"/>
  <c r="P446"/>
  <c r="BK446"/>
  <c r="J446"/>
  <c r="BF446"/>
  <c r="BI442"/>
  <c r="BH442"/>
  <c r="BG442"/>
  <c r="BE442"/>
  <c r="T442"/>
  <c r="R442"/>
  <c r="P442"/>
  <c r="BK442"/>
  <c r="J442"/>
  <c r="BF442"/>
  <c r="BI441"/>
  <c r="BH441"/>
  <c r="BG441"/>
  <c r="BE441"/>
  <c r="T441"/>
  <c r="T440"/>
  <c r="R441"/>
  <c r="R440"/>
  <c r="P441"/>
  <c r="P440"/>
  <c r="BK441"/>
  <c r="BK440"/>
  <c r="J440" s="1"/>
  <c r="J113" s="1"/>
  <c r="J441"/>
  <c r="BF441" s="1"/>
  <c r="BI436"/>
  <c r="BH436"/>
  <c r="BG436"/>
  <c r="BE436"/>
  <c r="T436"/>
  <c r="T435"/>
  <c r="R436"/>
  <c r="R435"/>
  <c r="P436"/>
  <c r="P435"/>
  <c r="BK436"/>
  <c r="BK435"/>
  <c r="J435" s="1"/>
  <c r="J112" s="1"/>
  <c r="J436"/>
  <c r="BF436" s="1"/>
  <c r="BI434"/>
  <c r="BH434"/>
  <c r="BG434"/>
  <c r="BE434"/>
  <c r="T434"/>
  <c r="R434"/>
  <c r="P434"/>
  <c r="BK434"/>
  <c r="J434"/>
  <c r="BF434"/>
  <c r="BI432"/>
  <c r="BH432"/>
  <c r="BG432"/>
  <c r="BE432"/>
  <c r="T432"/>
  <c r="R432"/>
  <c r="P432"/>
  <c r="BK432"/>
  <c r="J432"/>
  <c r="BF432"/>
  <c r="BI430"/>
  <c r="BH430"/>
  <c r="BG430"/>
  <c r="BE430"/>
  <c r="T430"/>
  <c r="R430"/>
  <c r="P430"/>
  <c r="BK430"/>
  <c r="J430"/>
  <c r="BF430"/>
  <c r="BI428"/>
  <c r="BH428"/>
  <c r="BG428"/>
  <c r="BE428"/>
  <c r="T428"/>
  <c r="R428"/>
  <c r="P428"/>
  <c r="BK428"/>
  <c r="J428"/>
  <c r="BF428"/>
  <c r="BI422"/>
  <c r="BH422"/>
  <c r="BG422"/>
  <c r="BE422"/>
  <c r="T422"/>
  <c r="T421"/>
  <c r="R422"/>
  <c r="R421"/>
  <c r="P422"/>
  <c r="P421"/>
  <c r="BK422"/>
  <c r="BK421"/>
  <c r="J421" s="1"/>
  <c r="J111" s="1"/>
  <c r="J422"/>
  <c r="BF422" s="1"/>
  <c r="BI420"/>
  <c r="BH420"/>
  <c r="BG420"/>
  <c r="BE420"/>
  <c r="T420"/>
  <c r="R420"/>
  <c r="P420"/>
  <c r="BK420"/>
  <c r="J420"/>
  <c r="BF420"/>
  <c r="BI416"/>
  <c r="BH416"/>
  <c r="BG416"/>
  <c r="BE416"/>
  <c r="T416"/>
  <c r="R416"/>
  <c r="P416"/>
  <c r="BK416"/>
  <c r="J416"/>
  <c r="BF416"/>
  <c r="BI414"/>
  <c r="BH414"/>
  <c r="BG414"/>
  <c r="BE414"/>
  <c r="T414"/>
  <c r="T413"/>
  <c r="R414"/>
  <c r="R413"/>
  <c r="P414"/>
  <c r="P413"/>
  <c r="BK414"/>
  <c r="BK413"/>
  <c r="J413" s="1"/>
  <c r="J110" s="1"/>
  <c r="J414"/>
  <c r="BF414" s="1"/>
  <c r="BI412"/>
  <c r="BH412"/>
  <c r="BG412"/>
  <c r="BE412"/>
  <c r="T412"/>
  <c r="R412"/>
  <c r="P412"/>
  <c r="BK412"/>
  <c r="J412"/>
  <c r="BF412"/>
  <c r="BI405"/>
  <c r="BH405"/>
  <c r="BG405"/>
  <c r="BE405"/>
  <c r="T405"/>
  <c r="R405"/>
  <c r="R395" s="1"/>
  <c r="P405"/>
  <c r="BK405"/>
  <c r="J405"/>
  <c r="BF405"/>
  <c r="BI398"/>
  <c r="BH398"/>
  <c r="BG398"/>
  <c r="BE398"/>
  <c r="T398"/>
  <c r="R398"/>
  <c r="P398"/>
  <c r="BK398"/>
  <c r="BK395" s="1"/>
  <c r="J395" s="1"/>
  <c r="J109" s="1"/>
  <c r="J398"/>
  <c r="BF398"/>
  <c r="BI396"/>
  <c r="BH396"/>
  <c r="BG396"/>
  <c r="BE396"/>
  <c r="T396"/>
  <c r="T395"/>
  <c r="R396"/>
  <c r="P396"/>
  <c r="P395"/>
  <c r="BK396"/>
  <c r="J396"/>
  <c r="BF396" s="1"/>
  <c r="BI394"/>
  <c r="BH394"/>
  <c r="BG394"/>
  <c r="BE394"/>
  <c r="T394"/>
  <c r="R394"/>
  <c r="P394"/>
  <c r="BK394"/>
  <c r="J394"/>
  <c r="BF394"/>
  <c r="BI392"/>
  <c r="BH392"/>
  <c r="BG392"/>
  <c r="BE392"/>
  <c r="T392"/>
  <c r="T391"/>
  <c r="R392"/>
  <c r="R391"/>
  <c r="P392"/>
  <c r="P391"/>
  <c r="BK392"/>
  <c r="BK391"/>
  <c r="J391" s="1"/>
  <c r="J108" s="1"/>
  <c r="J392"/>
  <c r="BF392" s="1"/>
  <c r="BI390"/>
  <c r="BH390"/>
  <c r="BG390"/>
  <c r="BE390"/>
  <c r="T390"/>
  <c r="R390"/>
  <c r="P390"/>
  <c r="BK390"/>
  <c r="J390"/>
  <c r="BF390"/>
  <c r="BI389"/>
  <c r="BH389"/>
  <c r="BG389"/>
  <c r="BE389"/>
  <c r="T389"/>
  <c r="R389"/>
  <c r="P389"/>
  <c r="BK389"/>
  <c r="J389"/>
  <c r="BF389"/>
  <c r="BI387"/>
  <c r="BH387"/>
  <c r="BG387"/>
  <c r="BE387"/>
  <c r="T387"/>
  <c r="R387"/>
  <c r="P387"/>
  <c r="BK387"/>
  <c r="J387"/>
  <c r="BF387"/>
  <c r="BI385"/>
  <c r="BH385"/>
  <c r="BG385"/>
  <c r="BE385"/>
  <c r="T385"/>
  <c r="R385"/>
  <c r="P385"/>
  <c r="BK385"/>
  <c r="J385"/>
  <c r="BF385"/>
  <c r="BI383"/>
  <c r="BH383"/>
  <c r="BG383"/>
  <c r="BE383"/>
  <c r="T383"/>
  <c r="R383"/>
  <c r="P383"/>
  <c r="BK383"/>
  <c r="J383"/>
  <c r="BF383"/>
  <c r="BI381"/>
  <c r="BH381"/>
  <c r="BG381"/>
  <c r="BE381"/>
  <c r="T381"/>
  <c r="R381"/>
  <c r="P381"/>
  <c r="BK381"/>
  <c r="J381"/>
  <c r="BF381"/>
  <c r="BI379"/>
  <c r="BH379"/>
  <c r="BG379"/>
  <c r="BE379"/>
  <c r="T379"/>
  <c r="R379"/>
  <c r="P379"/>
  <c r="BK379"/>
  <c r="J379"/>
  <c r="BF379"/>
  <c r="BI377"/>
  <c r="BH377"/>
  <c r="BG377"/>
  <c r="BE377"/>
  <c r="T377"/>
  <c r="R377"/>
  <c r="P377"/>
  <c r="BK377"/>
  <c r="J377"/>
  <c r="BF377"/>
  <c r="BI375"/>
  <c r="BH375"/>
  <c r="BG375"/>
  <c r="BE375"/>
  <c r="T375"/>
  <c r="R375"/>
  <c r="P375"/>
  <c r="BK375"/>
  <c r="J375"/>
  <c r="BF375"/>
  <c r="BI373"/>
  <c r="BH373"/>
  <c r="BG373"/>
  <c r="BE373"/>
  <c r="T373"/>
  <c r="R373"/>
  <c r="P373"/>
  <c r="BK373"/>
  <c r="J373"/>
  <c r="BF373"/>
  <c r="BI371"/>
  <c r="BH371"/>
  <c r="BG371"/>
  <c r="BE371"/>
  <c r="T371"/>
  <c r="T370"/>
  <c r="R371"/>
  <c r="R370"/>
  <c r="P371"/>
  <c r="P370"/>
  <c r="BK371"/>
  <c r="BK370"/>
  <c r="J370" s="1"/>
  <c r="J107" s="1"/>
  <c r="J371"/>
  <c r="BF371" s="1"/>
  <c r="BI369"/>
  <c r="BH369"/>
  <c r="BG369"/>
  <c r="BE369"/>
  <c r="T369"/>
  <c r="R369"/>
  <c r="P369"/>
  <c r="BK369"/>
  <c r="J369"/>
  <c r="BF369"/>
  <c r="BI365"/>
  <c r="BH365"/>
  <c r="BG365"/>
  <c r="BE365"/>
  <c r="T365"/>
  <c r="R365"/>
  <c r="P365"/>
  <c r="BK365"/>
  <c r="J365"/>
  <c r="BF365"/>
  <c r="BI361"/>
  <c r="BH361"/>
  <c r="BG361"/>
  <c r="BE361"/>
  <c r="T361"/>
  <c r="T360"/>
  <c r="R361"/>
  <c r="R360"/>
  <c r="P361"/>
  <c r="P360"/>
  <c r="BK361"/>
  <c r="BK360"/>
  <c r="J360" s="1"/>
  <c r="J106" s="1"/>
  <c r="J361"/>
  <c r="BF361" s="1"/>
  <c r="BI359"/>
  <c r="BH359"/>
  <c r="BG359"/>
  <c r="BE359"/>
  <c r="T359"/>
  <c r="R359"/>
  <c r="P359"/>
  <c r="BK359"/>
  <c r="J359"/>
  <c r="BF359"/>
  <c r="BI354"/>
  <c r="BH354"/>
  <c r="BG354"/>
  <c r="BE354"/>
  <c r="T354"/>
  <c r="R354"/>
  <c r="R348" s="1"/>
  <c r="P354"/>
  <c r="BK354"/>
  <c r="J354"/>
  <c r="BF354"/>
  <c r="BI351"/>
  <c r="BH351"/>
  <c r="BG351"/>
  <c r="BE351"/>
  <c r="T351"/>
  <c r="R351"/>
  <c r="P351"/>
  <c r="BK351"/>
  <c r="BK348" s="1"/>
  <c r="J348" s="1"/>
  <c r="J105" s="1"/>
  <c r="J351"/>
  <c r="BF351"/>
  <c r="BI349"/>
  <c r="BH349"/>
  <c r="BG349"/>
  <c r="BE349"/>
  <c r="T349"/>
  <c r="T348"/>
  <c r="R349"/>
  <c r="P349"/>
  <c r="P348"/>
  <c r="BK349"/>
  <c r="J349"/>
  <c r="BF349" s="1"/>
  <c r="BI347"/>
  <c r="BH347"/>
  <c r="BG347"/>
  <c r="BE347"/>
  <c r="T347"/>
  <c r="R347"/>
  <c r="P347"/>
  <c r="BK347"/>
  <c r="J347"/>
  <c r="BF347"/>
  <c r="BI343"/>
  <c r="BH343"/>
  <c r="BG343"/>
  <c r="BE343"/>
  <c r="T343"/>
  <c r="R343"/>
  <c r="P343"/>
  <c r="BK343"/>
  <c r="J343"/>
  <c r="BF343"/>
  <c r="BI338"/>
  <c r="BH338"/>
  <c r="BG338"/>
  <c r="BE338"/>
  <c r="T338"/>
  <c r="R338"/>
  <c r="P338"/>
  <c r="BK338"/>
  <c r="J338"/>
  <c r="BF338"/>
  <c r="BI334"/>
  <c r="BH334"/>
  <c r="BG334"/>
  <c r="BE334"/>
  <c r="T334"/>
  <c r="R334"/>
  <c r="P334"/>
  <c r="BK334"/>
  <c r="J334"/>
  <c r="BF334"/>
  <c r="BI330"/>
  <c r="BH330"/>
  <c r="BG330"/>
  <c r="BE330"/>
  <c r="T330"/>
  <c r="T329"/>
  <c r="R330"/>
  <c r="R329" s="1"/>
  <c r="R328" s="1"/>
  <c r="P330"/>
  <c r="P329"/>
  <c r="P328" s="1"/>
  <c r="BK330"/>
  <c r="BK329" s="1"/>
  <c r="J330"/>
  <c r="BF330"/>
  <c r="BI327"/>
  <c r="BH327"/>
  <c r="BG327"/>
  <c r="BE327"/>
  <c r="T327"/>
  <c r="T326"/>
  <c r="R327"/>
  <c r="R326"/>
  <c r="P327"/>
  <c r="P326"/>
  <c r="BK327"/>
  <c r="BK326"/>
  <c r="J326" s="1"/>
  <c r="J102" s="1"/>
  <c r="J327"/>
  <c r="BF327" s="1"/>
  <c r="BI324"/>
  <c r="BH324"/>
  <c r="BG324"/>
  <c r="BE324"/>
  <c r="T324"/>
  <c r="R324"/>
  <c r="P324"/>
  <c r="BK324"/>
  <c r="J324"/>
  <c r="BF324"/>
  <c r="BI319"/>
  <c r="BH319"/>
  <c r="BG319"/>
  <c r="BE319"/>
  <c r="T319"/>
  <c r="R319"/>
  <c r="P319"/>
  <c r="BK319"/>
  <c r="J319"/>
  <c r="BF319"/>
  <c r="BI317"/>
  <c r="BH317"/>
  <c r="BG317"/>
  <c r="BE317"/>
  <c r="T317"/>
  <c r="R317"/>
  <c r="P317"/>
  <c r="BK317"/>
  <c r="J317"/>
  <c r="BF317"/>
  <c r="BI316"/>
  <c r="BH316"/>
  <c r="BG316"/>
  <c r="BE316"/>
  <c r="T316"/>
  <c r="R316"/>
  <c r="P316"/>
  <c r="BK316"/>
  <c r="J316"/>
  <c r="BF316"/>
  <c r="BI315"/>
  <c r="BH315"/>
  <c r="BG315"/>
  <c r="BE315"/>
  <c r="T315"/>
  <c r="T314"/>
  <c r="R315"/>
  <c r="R314"/>
  <c r="P315"/>
  <c r="P314"/>
  <c r="BK315"/>
  <c r="BK314"/>
  <c r="J314" s="1"/>
  <c r="J101" s="1"/>
  <c r="J315"/>
  <c r="BF315" s="1"/>
  <c r="BI307"/>
  <c r="BH307"/>
  <c r="BG307"/>
  <c r="BE307"/>
  <c r="T307"/>
  <c r="R307"/>
  <c r="P307"/>
  <c r="BK307"/>
  <c r="J307"/>
  <c r="BF307"/>
  <c r="BI298"/>
  <c r="BH298"/>
  <c r="BG298"/>
  <c r="BE298"/>
  <c r="T298"/>
  <c r="R298"/>
  <c r="P298"/>
  <c r="BK298"/>
  <c r="J298"/>
  <c r="BF298"/>
  <c r="BI296"/>
  <c r="BH296"/>
  <c r="BG296"/>
  <c r="BE296"/>
  <c r="T296"/>
  <c r="R296"/>
  <c r="P296"/>
  <c r="BK296"/>
  <c r="J296"/>
  <c r="BF296"/>
  <c r="BI293"/>
  <c r="BH293"/>
  <c r="BG293"/>
  <c r="BE293"/>
  <c r="T293"/>
  <c r="R293"/>
  <c r="P293"/>
  <c r="BK293"/>
  <c r="J293"/>
  <c r="BF293"/>
  <c r="BI285"/>
  <c r="BH285"/>
  <c r="BG285"/>
  <c r="BE285"/>
  <c r="T285"/>
  <c r="R285"/>
  <c r="P285"/>
  <c r="BK285"/>
  <c r="J285"/>
  <c r="BF285"/>
  <c r="BI277"/>
  <c r="BH277"/>
  <c r="BG277"/>
  <c r="BE277"/>
  <c r="T277"/>
  <c r="R277"/>
  <c r="P277"/>
  <c r="BK277"/>
  <c r="J277"/>
  <c r="BF277"/>
  <c r="BI267"/>
  <c r="BH267"/>
  <c r="BG267"/>
  <c r="BE267"/>
  <c r="T267"/>
  <c r="T266"/>
  <c r="R267"/>
  <c r="R266"/>
  <c r="P267"/>
  <c r="P266"/>
  <c r="BK267"/>
  <c r="BK266"/>
  <c r="J266" s="1"/>
  <c r="J100" s="1"/>
  <c r="J267"/>
  <c r="BF267" s="1"/>
  <c r="BI256"/>
  <c r="BH256"/>
  <c r="BG256"/>
  <c r="BE256"/>
  <c r="T256"/>
  <c r="R256"/>
  <c r="P256"/>
  <c r="BK256"/>
  <c r="J256"/>
  <c r="BF256"/>
  <c r="BI246"/>
  <c r="BH246"/>
  <c r="BG246"/>
  <c r="BE246"/>
  <c r="T246"/>
  <c r="R246"/>
  <c r="P246"/>
  <c r="BK246"/>
  <c r="J246"/>
  <c r="BF246"/>
  <c r="BI236"/>
  <c r="BH236"/>
  <c r="BG236"/>
  <c r="BE236"/>
  <c r="T236"/>
  <c r="R236"/>
  <c r="P236"/>
  <c r="BK236"/>
  <c r="J236"/>
  <c r="BF236"/>
  <c r="BI230"/>
  <c r="BH230"/>
  <c r="BG230"/>
  <c r="BE230"/>
  <c r="T230"/>
  <c r="R230"/>
  <c r="P230"/>
  <c r="BK230"/>
  <c r="J230"/>
  <c r="BF230"/>
  <c r="BI221"/>
  <c r="BH221"/>
  <c r="BG221"/>
  <c r="BE221"/>
  <c r="T221"/>
  <c r="R221"/>
  <c r="P221"/>
  <c r="BK221"/>
  <c r="J221"/>
  <c r="BF221"/>
  <c r="BI214"/>
  <c r="BH214"/>
  <c r="BG214"/>
  <c r="BE214"/>
  <c r="T214"/>
  <c r="R214"/>
  <c r="P214"/>
  <c r="BK214"/>
  <c r="J214"/>
  <c r="BF214"/>
  <c r="BI204"/>
  <c r="BH204"/>
  <c r="BG204"/>
  <c r="BE204"/>
  <c r="T204"/>
  <c r="R204"/>
  <c r="P204"/>
  <c r="BK204"/>
  <c r="J204"/>
  <c r="BF204"/>
  <c r="BI194"/>
  <c r="BH194"/>
  <c r="BG194"/>
  <c r="BE194"/>
  <c r="T194"/>
  <c r="R194"/>
  <c r="P194"/>
  <c r="BK194"/>
  <c r="J194"/>
  <c r="BF194"/>
  <c r="BI184"/>
  <c r="BH184"/>
  <c r="BG184"/>
  <c r="BE184"/>
  <c r="T184"/>
  <c r="R184"/>
  <c r="P184"/>
  <c r="BK184"/>
  <c r="J184"/>
  <c r="BF184"/>
  <c r="BI174"/>
  <c r="BH174"/>
  <c r="BG174"/>
  <c r="BE174"/>
  <c r="T174"/>
  <c r="R174"/>
  <c r="R153" s="1"/>
  <c r="P174"/>
  <c r="BK174"/>
  <c r="J174"/>
  <c r="BF174"/>
  <c r="BI164"/>
  <c r="BH164"/>
  <c r="BG164"/>
  <c r="BE164"/>
  <c r="T164"/>
  <c r="R164"/>
  <c r="P164"/>
  <c r="BK164"/>
  <c r="BK153" s="1"/>
  <c r="J153" s="1"/>
  <c r="J99" s="1"/>
  <c r="J164"/>
  <c r="BF164"/>
  <c r="BI154"/>
  <c r="BH154"/>
  <c r="BG154"/>
  <c r="BE154"/>
  <c r="T154"/>
  <c r="T153"/>
  <c r="R154"/>
  <c r="P154"/>
  <c r="P153"/>
  <c r="BK154"/>
  <c r="J154"/>
  <c r="BF154" s="1"/>
  <c r="BI151"/>
  <c r="BH151"/>
  <c r="BG151"/>
  <c r="BE151"/>
  <c r="T151"/>
  <c r="R151"/>
  <c r="P151"/>
  <c r="BK151"/>
  <c r="J151"/>
  <c r="BF151"/>
  <c r="BI149"/>
  <c r="BH149"/>
  <c r="BG149"/>
  <c r="BE149"/>
  <c r="T149"/>
  <c r="R149"/>
  <c r="P149"/>
  <c r="BK149"/>
  <c r="J149"/>
  <c r="BF149"/>
  <c r="BI147"/>
  <c r="BH147"/>
  <c r="BG147"/>
  <c r="BE147"/>
  <c r="T147"/>
  <c r="R147"/>
  <c r="P147"/>
  <c r="BK147"/>
  <c r="J147"/>
  <c r="BF147"/>
  <c r="BI145"/>
  <c r="BH145"/>
  <c r="F36" s="1"/>
  <c r="BC97" i="1" s="1"/>
  <c r="BG145" i="4"/>
  <c r="F35"/>
  <c r="BB97" i="1" s="1"/>
  <c r="BE145" i="4"/>
  <c r="J33" s="1"/>
  <c r="AV97" i="1" s="1"/>
  <c r="T145" i="4"/>
  <c r="T144"/>
  <c r="T143" s="1"/>
  <c r="R145"/>
  <c r="R144"/>
  <c r="R143" s="1"/>
  <c r="R142" s="1"/>
  <c r="P145"/>
  <c r="P144"/>
  <c r="P143" s="1"/>
  <c r="P142" s="1"/>
  <c r="AU97" i="1" s="1"/>
  <c r="BK145" i="4"/>
  <c r="BK144" s="1"/>
  <c r="J145"/>
  <c r="BF145" s="1"/>
  <c r="F138"/>
  <c r="F136"/>
  <c r="E134"/>
  <c r="F91"/>
  <c r="F89"/>
  <c r="E87"/>
  <c r="J24"/>
  <c r="E24"/>
  <c r="J139" s="1"/>
  <c r="J23"/>
  <c r="J21"/>
  <c r="E21"/>
  <c r="J91" s="1"/>
  <c r="J20"/>
  <c r="J18"/>
  <c r="E18"/>
  <c r="F92" s="1"/>
  <c r="J17"/>
  <c r="J12"/>
  <c r="J89" s="1"/>
  <c r="E7"/>
  <c r="E85" s="1"/>
  <c r="E132"/>
  <c r="J37" i="3"/>
  <c r="J36"/>
  <c r="AY96" i="1"/>
  <c r="J35" i="3"/>
  <c r="AX96" i="1"/>
  <c r="BI654" i="3"/>
  <c r="BH654"/>
  <c r="BG654"/>
  <c r="BE654"/>
  <c r="BK654"/>
  <c r="J654"/>
  <c r="BF654" s="1"/>
  <c r="BI653"/>
  <c r="BH653"/>
  <c r="BG653"/>
  <c r="BE653"/>
  <c r="BK653"/>
  <c r="J653" s="1"/>
  <c r="BF653" s="1"/>
  <c r="BI652"/>
  <c r="BH652"/>
  <c r="BG652"/>
  <c r="BE652"/>
  <c r="BK652"/>
  <c r="J652"/>
  <c r="BF652" s="1"/>
  <c r="BI651"/>
  <c r="F37" s="1"/>
  <c r="BD96" i="1" s="1"/>
  <c r="BH651" i="3"/>
  <c r="BG651"/>
  <c r="BE651"/>
  <c r="BK651"/>
  <c r="J651" s="1"/>
  <c r="BF651" s="1"/>
  <c r="BI650"/>
  <c r="BH650"/>
  <c r="BG650"/>
  <c r="BE650"/>
  <c r="BK650"/>
  <c r="BK649"/>
  <c r="J649" s="1"/>
  <c r="J122" s="1"/>
  <c r="J650"/>
  <c r="BF650" s="1"/>
  <c r="BI648"/>
  <c r="BH648"/>
  <c r="BG648"/>
  <c r="BE648"/>
  <c r="T648"/>
  <c r="T647"/>
  <c r="T646" s="1"/>
  <c r="R648"/>
  <c r="R647" s="1"/>
  <c r="R646" s="1"/>
  <c r="P648"/>
  <c r="P647"/>
  <c r="P646" s="1"/>
  <c r="BK648"/>
  <c r="BK647" s="1"/>
  <c r="J648"/>
  <c r="BF648"/>
  <c r="BI637"/>
  <c r="BH637"/>
  <c r="BG637"/>
  <c r="BE637"/>
  <c r="T637"/>
  <c r="R637"/>
  <c r="P637"/>
  <c r="BK637"/>
  <c r="J637"/>
  <c r="BF637"/>
  <c r="BI628"/>
  <c r="BH628"/>
  <c r="BG628"/>
  <c r="BE628"/>
  <c r="T628"/>
  <c r="R628"/>
  <c r="P628"/>
  <c r="BK628"/>
  <c r="J628"/>
  <c r="BF628"/>
  <c r="BI619"/>
  <c r="BH619"/>
  <c r="BG619"/>
  <c r="BE619"/>
  <c r="T619"/>
  <c r="R619"/>
  <c r="P619"/>
  <c r="BK619"/>
  <c r="J619"/>
  <c r="BF619"/>
  <c r="BI610"/>
  <c r="BH610"/>
  <c r="BG610"/>
  <c r="BE610"/>
  <c r="T610"/>
  <c r="T609"/>
  <c r="R610"/>
  <c r="R609"/>
  <c r="P610"/>
  <c r="P609"/>
  <c r="BK610"/>
  <c r="BK609"/>
  <c r="J609" s="1"/>
  <c r="J119" s="1"/>
  <c r="J610"/>
  <c r="BF610" s="1"/>
  <c r="BI602"/>
  <c r="BH602"/>
  <c r="BG602"/>
  <c r="BE602"/>
  <c r="T602"/>
  <c r="R602"/>
  <c r="P602"/>
  <c r="BK602"/>
  <c r="BK594" s="1"/>
  <c r="J594" s="1"/>
  <c r="J118" s="1"/>
  <c r="J602"/>
  <c r="BF602"/>
  <c r="BI595"/>
  <c r="BH595"/>
  <c r="BG595"/>
  <c r="BE595"/>
  <c r="T595"/>
  <c r="T594"/>
  <c r="R595"/>
  <c r="R594"/>
  <c r="P595"/>
  <c r="P594"/>
  <c r="BK595"/>
  <c r="J595"/>
  <c r="BF595" s="1"/>
  <c r="BI593"/>
  <c r="BH593"/>
  <c r="BG593"/>
  <c r="BE593"/>
  <c r="T593"/>
  <c r="R593"/>
  <c r="P593"/>
  <c r="BK593"/>
  <c r="J593"/>
  <c r="BF593"/>
  <c r="BI591"/>
  <c r="BH591"/>
  <c r="BG591"/>
  <c r="BE591"/>
  <c r="T591"/>
  <c r="R591"/>
  <c r="P591"/>
  <c r="BK591"/>
  <c r="J591"/>
  <c r="BF591"/>
  <c r="BI585"/>
  <c r="BH585"/>
  <c r="BG585"/>
  <c r="BE585"/>
  <c r="T585"/>
  <c r="R585"/>
  <c r="P585"/>
  <c r="BK585"/>
  <c r="J585"/>
  <c r="BF585"/>
  <c r="BI579"/>
  <c r="BH579"/>
  <c r="BG579"/>
  <c r="BE579"/>
  <c r="T579"/>
  <c r="R579"/>
  <c r="P579"/>
  <c r="BK579"/>
  <c r="J579"/>
  <c r="BF579"/>
  <c r="BI577"/>
  <c r="BH577"/>
  <c r="BG577"/>
  <c r="BE577"/>
  <c r="T577"/>
  <c r="R577"/>
  <c r="P577"/>
  <c r="BK577"/>
  <c r="J577"/>
  <c r="BF577"/>
  <c r="BI574"/>
  <c r="BH574"/>
  <c r="BG574"/>
  <c r="BE574"/>
  <c r="T574"/>
  <c r="R574"/>
  <c r="P574"/>
  <c r="BK574"/>
  <c r="J574"/>
  <c r="BF574"/>
  <c r="BI571"/>
  <c r="BH571"/>
  <c r="BG571"/>
  <c r="BE571"/>
  <c r="T571"/>
  <c r="R571"/>
  <c r="R558" s="1"/>
  <c r="P571"/>
  <c r="BK571"/>
  <c r="J571"/>
  <c r="BF571"/>
  <c r="BI565"/>
  <c r="BH565"/>
  <c r="BG565"/>
  <c r="BE565"/>
  <c r="T565"/>
  <c r="R565"/>
  <c r="P565"/>
  <c r="BK565"/>
  <c r="BK558" s="1"/>
  <c r="J558" s="1"/>
  <c r="J117" s="1"/>
  <c r="J565"/>
  <c r="BF565"/>
  <c r="BI559"/>
  <c r="BH559"/>
  <c r="BG559"/>
  <c r="BE559"/>
  <c r="T559"/>
  <c r="T558"/>
  <c r="R559"/>
  <c r="P559"/>
  <c r="P558"/>
  <c r="BK559"/>
  <c r="J559"/>
  <c r="BF559" s="1"/>
  <c r="BI557"/>
  <c r="BH557"/>
  <c r="BG557"/>
  <c r="BE557"/>
  <c r="T557"/>
  <c r="R557"/>
  <c r="P557"/>
  <c r="BK557"/>
  <c r="J557"/>
  <c r="BF557"/>
  <c r="BI552"/>
  <c r="BH552"/>
  <c r="BG552"/>
  <c r="BE552"/>
  <c r="T552"/>
  <c r="R552"/>
  <c r="P552"/>
  <c r="BK552"/>
  <c r="J552"/>
  <c r="BF552"/>
  <c r="BI548"/>
  <c r="BH548"/>
  <c r="BG548"/>
  <c r="BE548"/>
  <c r="T548"/>
  <c r="R548"/>
  <c r="P548"/>
  <c r="BK548"/>
  <c r="J548"/>
  <c r="BF548"/>
  <c r="BI545"/>
  <c r="BH545"/>
  <c r="BG545"/>
  <c r="BE545"/>
  <c r="T545"/>
  <c r="R545"/>
  <c r="P545"/>
  <c r="BK545"/>
  <c r="J545"/>
  <c r="BF545"/>
  <c r="BI539"/>
  <c r="BH539"/>
  <c r="BG539"/>
  <c r="BE539"/>
  <c r="T539"/>
  <c r="R539"/>
  <c r="P539"/>
  <c r="BK539"/>
  <c r="J539"/>
  <c r="BF539"/>
  <c r="BI536"/>
  <c r="BH536"/>
  <c r="BG536"/>
  <c r="BE536"/>
  <c r="T536"/>
  <c r="R536"/>
  <c r="P536"/>
  <c r="BK536"/>
  <c r="J536"/>
  <c r="BF536"/>
  <c r="BI530"/>
  <c r="BH530"/>
  <c r="BG530"/>
  <c r="BE530"/>
  <c r="T530"/>
  <c r="R530"/>
  <c r="P530"/>
  <c r="BK530"/>
  <c r="J530"/>
  <c r="BF530"/>
  <c r="BI524"/>
  <c r="BH524"/>
  <c r="BG524"/>
  <c r="BE524"/>
  <c r="T524"/>
  <c r="R524"/>
  <c r="P524"/>
  <c r="BK524"/>
  <c r="J524"/>
  <c r="BF524"/>
  <c r="BI515"/>
  <c r="BH515"/>
  <c r="BG515"/>
  <c r="BE515"/>
  <c r="T515"/>
  <c r="R515"/>
  <c r="P515"/>
  <c r="BK515"/>
  <c r="J515"/>
  <c r="BF515"/>
  <c r="BI506"/>
  <c r="BH506"/>
  <c r="BG506"/>
  <c r="BE506"/>
  <c r="T506"/>
  <c r="T505"/>
  <c r="R506"/>
  <c r="R505"/>
  <c r="P506"/>
  <c r="P505"/>
  <c r="BK506"/>
  <c r="BK505"/>
  <c r="J505" s="1"/>
  <c r="J116" s="1"/>
  <c r="J506"/>
  <c r="BF506" s="1"/>
  <c r="BI501"/>
  <c r="BH501"/>
  <c r="BG501"/>
  <c r="BE501"/>
  <c r="T501"/>
  <c r="T500"/>
  <c r="R501"/>
  <c r="R500"/>
  <c r="P501"/>
  <c r="P500"/>
  <c r="BK501"/>
  <c r="BK500"/>
  <c r="J500" s="1"/>
  <c r="J115" s="1"/>
  <c r="J501"/>
  <c r="BF501" s="1"/>
  <c r="BI499"/>
  <c r="BH499"/>
  <c r="BG499"/>
  <c r="BE499"/>
  <c r="T499"/>
  <c r="R499"/>
  <c r="P499"/>
  <c r="BK499"/>
  <c r="J499"/>
  <c r="BF499"/>
  <c r="BI494"/>
  <c r="BH494"/>
  <c r="BG494"/>
  <c r="BE494"/>
  <c r="T494"/>
  <c r="R494"/>
  <c r="P494"/>
  <c r="BK494"/>
  <c r="J494"/>
  <c r="BF494"/>
  <c r="BI489"/>
  <c r="BH489"/>
  <c r="BG489"/>
  <c r="BE489"/>
  <c r="T489"/>
  <c r="R489"/>
  <c r="P489"/>
  <c r="BK489"/>
  <c r="J489"/>
  <c r="BF489"/>
  <c r="BI486"/>
  <c r="BH486"/>
  <c r="BG486"/>
  <c r="BE486"/>
  <c r="T486"/>
  <c r="R486"/>
  <c r="P486"/>
  <c r="BK486"/>
  <c r="J486"/>
  <c r="BF486"/>
  <c r="BI481"/>
  <c r="BH481"/>
  <c r="BG481"/>
  <c r="BE481"/>
  <c r="T481"/>
  <c r="R481"/>
  <c r="P481"/>
  <c r="BK481"/>
  <c r="J481"/>
  <c r="BF481"/>
  <c r="BI476"/>
  <c r="BH476"/>
  <c r="BG476"/>
  <c r="BE476"/>
  <c r="T476"/>
  <c r="R476"/>
  <c r="P476"/>
  <c r="BK476"/>
  <c r="J476"/>
  <c r="BF476"/>
  <c r="BI472"/>
  <c r="BH472"/>
  <c r="BG472"/>
  <c r="BE472"/>
  <c r="T472"/>
  <c r="R472"/>
  <c r="P472"/>
  <c r="BK472"/>
  <c r="J472"/>
  <c r="BF472"/>
  <c r="BI469"/>
  <c r="BH469"/>
  <c r="BG469"/>
  <c r="BE469"/>
  <c r="T469"/>
  <c r="R469"/>
  <c r="P469"/>
  <c r="BK469"/>
  <c r="J469"/>
  <c r="BF469"/>
  <c r="BI466"/>
  <c r="BH466"/>
  <c r="BG466"/>
  <c r="BE466"/>
  <c r="T466"/>
  <c r="T465"/>
  <c r="R466"/>
  <c r="R465"/>
  <c r="P466"/>
  <c r="P465"/>
  <c r="BK466"/>
  <c r="BK465"/>
  <c r="J465" s="1"/>
  <c r="J114" s="1"/>
  <c r="J466"/>
  <c r="BF466" s="1"/>
  <c r="BI464"/>
  <c r="BH464"/>
  <c r="BG464"/>
  <c r="BE464"/>
  <c r="T464"/>
  <c r="R464"/>
  <c r="P464"/>
  <c r="BK464"/>
  <c r="J464"/>
  <c r="BF464"/>
  <c r="BI461"/>
  <c r="BH461"/>
  <c r="BG461"/>
  <c r="BE461"/>
  <c r="T461"/>
  <c r="R461"/>
  <c r="P461"/>
  <c r="BK461"/>
  <c r="J461"/>
  <c r="BF461"/>
  <c r="BI459"/>
  <c r="BH459"/>
  <c r="BG459"/>
  <c r="BE459"/>
  <c r="T459"/>
  <c r="R459"/>
  <c r="P459"/>
  <c r="BK459"/>
  <c r="J459"/>
  <c r="BF459"/>
  <c r="BI457"/>
  <c r="BH457"/>
  <c r="BG457"/>
  <c r="BE457"/>
  <c r="T457"/>
  <c r="R457"/>
  <c r="P457"/>
  <c r="BK457"/>
  <c r="J457"/>
  <c r="BF457"/>
  <c r="BI453"/>
  <c r="BH453"/>
  <c r="BG453"/>
  <c r="BE453"/>
  <c r="T453"/>
  <c r="R453"/>
  <c r="P453"/>
  <c r="BK453"/>
  <c r="J453"/>
  <c r="BF453"/>
  <c r="BI449"/>
  <c r="BH449"/>
  <c r="BG449"/>
  <c r="BE449"/>
  <c r="T449"/>
  <c r="R449"/>
  <c r="P449"/>
  <c r="BK449"/>
  <c r="J449"/>
  <c r="BF449"/>
  <c r="BI445"/>
  <c r="BH445"/>
  <c r="BG445"/>
  <c r="BE445"/>
  <c r="T445"/>
  <c r="R445"/>
  <c r="P445"/>
  <c r="BK445"/>
  <c r="J445"/>
  <c r="BF445"/>
  <c r="BI441"/>
  <c r="BH441"/>
  <c r="BG441"/>
  <c r="BE441"/>
  <c r="T441"/>
  <c r="R441"/>
  <c r="P441"/>
  <c r="BK441"/>
  <c r="J441"/>
  <c r="BF441"/>
  <c r="BI436"/>
  <c r="BH436"/>
  <c r="BG436"/>
  <c r="BE436"/>
  <c r="T436"/>
  <c r="R436"/>
  <c r="P436"/>
  <c r="BK436"/>
  <c r="J436"/>
  <c r="BF436"/>
  <c r="BI431"/>
  <c r="BH431"/>
  <c r="BG431"/>
  <c r="BE431"/>
  <c r="T431"/>
  <c r="R431"/>
  <c r="R425" s="1"/>
  <c r="P431"/>
  <c r="BK431"/>
  <c r="J431"/>
  <c r="BF431"/>
  <c r="BI427"/>
  <c r="BH427"/>
  <c r="BG427"/>
  <c r="BE427"/>
  <c r="T427"/>
  <c r="R427"/>
  <c r="P427"/>
  <c r="BK427"/>
  <c r="BK425" s="1"/>
  <c r="J425" s="1"/>
  <c r="J113" s="1"/>
  <c r="J427"/>
  <c r="BF427"/>
  <c r="BI426"/>
  <c r="BH426"/>
  <c r="BG426"/>
  <c r="BE426"/>
  <c r="T426"/>
  <c r="T425"/>
  <c r="R426"/>
  <c r="P426"/>
  <c r="P425"/>
  <c r="BK426"/>
  <c r="J426"/>
  <c r="BF426" s="1"/>
  <c r="BI421"/>
  <c r="BH421"/>
  <c r="BG421"/>
  <c r="BE421"/>
  <c r="T421"/>
  <c r="T420"/>
  <c r="R421"/>
  <c r="R420"/>
  <c r="P421"/>
  <c r="P420"/>
  <c r="BK421"/>
  <c r="BK420"/>
  <c r="J420" s="1"/>
  <c r="J112" s="1"/>
  <c r="J421"/>
  <c r="BF421" s="1"/>
  <c r="BI419"/>
  <c r="BH419"/>
  <c r="BG419"/>
  <c r="BE419"/>
  <c r="T419"/>
  <c r="R419"/>
  <c r="P419"/>
  <c r="BK419"/>
  <c r="J419"/>
  <c r="BF419"/>
  <c r="BI417"/>
  <c r="BH417"/>
  <c r="BG417"/>
  <c r="BE417"/>
  <c r="T417"/>
  <c r="R417"/>
  <c r="P417"/>
  <c r="BK417"/>
  <c r="J417"/>
  <c r="BF417"/>
  <c r="BI413"/>
  <c r="BH413"/>
  <c r="BG413"/>
  <c r="BE413"/>
  <c r="T413"/>
  <c r="R413"/>
  <c r="R404" s="1"/>
  <c r="P413"/>
  <c r="BK413"/>
  <c r="J413"/>
  <c r="BF413"/>
  <c r="BI411"/>
  <c r="BH411"/>
  <c r="BG411"/>
  <c r="BE411"/>
  <c r="T411"/>
  <c r="R411"/>
  <c r="P411"/>
  <c r="BK411"/>
  <c r="BK404" s="1"/>
  <c r="J404" s="1"/>
  <c r="J111" s="1"/>
  <c r="J411"/>
  <c r="BF411"/>
  <c r="BI405"/>
  <c r="BH405"/>
  <c r="BG405"/>
  <c r="BE405"/>
  <c r="T405"/>
  <c r="T404"/>
  <c r="R405"/>
  <c r="P405"/>
  <c r="P404"/>
  <c r="BK405"/>
  <c r="J405"/>
  <c r="BF405" s="1"/>
  <c r="BI403"/>
  <c r="BH403"/>
  <c r="BG403"/>
  <c r="BE403"/>
  <c r="T403"/>
  <c r="R403"/>
  <c r="R396" s="1"/>
  <c r="P403"/>
  <c r="BK403"/>
  <c r="J403"/>
  <c r="BF403"/>
  <c r="BI399"/>
  <c r="BH399"/>
  <c r="BG399"/>
  <c r="BE399"/>
  <c r="T399"/>
  <c r="R399"/>
  <c r="P399"/>
  <c r="BK399"/>
  <c r="BK396" s="1"/>
  <c r="J396" s="1"/>
  <c r="J110" s="1"/>
  <c r="J399"/>
  <c r="BF399"/>
  <c r="BI397"/>
  <c r="BH397"/>
  <c r="BG397"/>
  <c r="BE397"/>
  <c r="T397"/>
  <c r="T396"/>
  <c r="R397"/>
  <c r="P397"/>
  <c r="P396"/>
  <c r="BK397"/>
  <c r="J397"/>
  <c r="BF397" s="1"/>
  <c r="BI395"/>
  <c r="BH395"/>
  <c r="BG395"/>
  <c r="BE395"/>
  <c r="T395"/>
  <c r="R395"/>
  <c r="P395"/>
  <c r="BK395"/>
  <c r="J395"/>
  <c r="BF395"/>
  <c r="BI388"/>
  <c r="BH388"/>
  <c r="BG388"/>
  <c r="BE388"/>
  <c r="T388"/>
  <c r="R388"/>
  <c r="P388"/>
  <c r="BK388"/>
  <c r="J388"/>
  <c r="BF388"/>
  <c r="BI381"/>
  <c r="BH381"/>
  <c r="BG381"/>
  <c r="BE381"/>
  <c r="T381"/>
  <c r="R381"/>
  <c r="P381"/>
  <c r="BK381"/>
  <c r="J381"/>
  <c r="BF381"/>
  <c r="BI379"/>
  <c r="BH379"/>
  <c r="BG379"/>
  <c r="BE379"/>
  <c r="T379"/>
  <c r="T378"/>
  <c r="R379"/>
  <c r="R378"/>
  <c r="P379"/>
  <c r="P378"/>
  <c r="BK379"/>
  <c r="BK378"/>
  <c r="J378" s="1"/>
  <c r="J109" s="1"/>
  <c r="J379"/>
  <c r="BF379" s="1"/>
  <c r="BI377"/>
  <c r="BH377"/>
  <c r="BG377"/>
  <c r="BE377"/>
  <c r="T377"/>
  <c r="R377"/>
  <c r="P377"/>
  <c r="BK377"/>
  <c r="BK374" s="1"/>
  <c r="J374" s="1"/>
  <c r="J108" s="1"/>
  <c r="J377"/>
  <c r="BF377"/>
  <c r="BI375"/>
  <c r="BH375"/>
  <c r="BG375"/>
  <c r="BE375"/>
  <c r="T375"/>
  <c r="T374"/>
  <c r="R375"/>
  <c r="R374"/>
  <c r="P375"/>
  <c r="P374"/>
  <c r="BK375"/>
  <c r="J375"/>
  <c r="BF375" s="1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/>
  <c r="BI370"/>
  <c r="BH370"/>
  <c r="BG370"/>
  <c r="BE370"/>
  <c r="T370"/>
  <c r="R370"/>
  <c r="P370"/>
  <c r="BK370"/>
  <c r="J370"/>
  <c r="BF370"/>
  <c r="BI368"/>
  <c r="BH368"/>
  <c r="BG368"/>
  <c r="BE368"/>
  <c r="T368"/>
  <c r="R368"/>
  <c r="P368"/>
  <c r="BK368"/>
  <c r="J368"/>
  <c r="BF368"/>
  <c r="BI366"/>
  <c r="BH366"/>
  <c r="BG366"/>
  <c r="BE366"/>
  <c r="T366"/>
  <c r="R366"/>
  <c r="P366"/>
  <c r="BK366"/>
  <c r="J366"/>
  <c r="BF366"/>
  <c r="BI364"/>
  <c r="BH364"/>
  <c r="BG364"/>
  <c r="BE364"/>
  <c r="T364"/>
  <c r="R364"/>
  <c r="P364"/>
  <c r="BK364"/>
  <c r="J364"/>
  <c r="BF364"/>
  <c r="BI362"/>
  <c r="BH362"/>
  <c r="BG362"/>
  <c r="BE362"/>
  <c r="T362"/>
  <c r="R362"/>
  <c r="P362"/>
  <c r="BK362"/>
  <c r="J362"/>
  <c r="BF362"/>
  <c r="BI360"/>
  <c r="BH360"/>
  <c r="BG360"/>
  <c r="BE360"/>
  <c r="T360"/>
  <c r="R360"/>
  <c r="P360"/>
  <c r="BK360"/>
  <c r="J360"/>
  <c r="BF360"/>
  <c r="BI358"/>
  <c r="BH358"/>
  <c r="BG358"/>
  <c r="BE358"/>
  <c r="T358"/>
  <c r="R358"/>
  <c r="R353" s="1"/>
  <c r="P358"/>
  <c r="BK358"/>
  <c r="J358"/>
  <c r="BF358"/>
  <c r="BI356"/>
  <c r="BH356"/>
  <c r="BG356"/>
  <c r="BE356"/>
  <c r="T356"/>
  <c r="R356"/>
  <c r="P356"/>
  <c r="BK356"/>
  <c r="BK353" s="1"/>
  <c r="J353" s="1"/>
  <c r="J107" s="1"/>
  <c r="J356"/>
  <c r="BF356"/>
  <c r="BI354"/>
  <c r="BH354"/>
  <c r="BG354"/>
  <c r="BE354"/>
  <c r="T354"/>
  <c r="T353"/>
  <c r="R354"/>
  <c r="P354"/>
  <c r="P353"/>
  <c r="BK354"/>
  <c r="J354"/>
  <c r="BF354" s="1"/>
  <c r="BI352"/>
  <c r="BH352"/>
  <c r="BG352"/>
  <c r="BE352"/>
  <c r="T352"/>
  <c r="R352"/>
  <c r="R343" s="1"/>
  <c r="P352"/>
  <c r="BK352"/>
  <c r="J352"/>
  <c r="BF352"/>
  <c r="BI348"/>
  <c r="BH348"/>
  <c r="BG348"/>
  <c r="BE348"/>
  <c r="T348"/>
  <c r="R348"/>
  <c r="P348"/>
  <c r="BK348"/>
  <c r="BK343" s="1"/>
  <c r="J343" s="1"/>
  <c r="J106" s="1"/>
  <c r="J348"/>
  <c r="BF348"/>
  <c r="BI344"/>
  <c r="BH344"/>
  <c r="BG344"/>
  <c r="BE344"/>
  <c r="T344"/>
  <c r="T343"/>
  <c r="R344"/>
  <c r="P344"/>
  <c r="P343"/>
  <c r="BK344"/>
  <c r="J344"/>
  <c r="BF344" s="1"/>
  <c r="BI342"/>
  <c r="BH342"/>
  <c r="BG342"/>
  <c r="BE342"/>
  <c r="T342"/>
  <c r="R342"/>
  <c r="P342"/>
  <c r="BK342"/>
  <c r="J342"/>
  <c r="BF342"/>
  <c r="BI337"/>
  <c r="BH337"/>
  <c r="BG337"/>
  <c r="BE337"/>
  <c r="T337"/>
  <c r="R337"/>
  <c r="P337"/>
  <c r="BK337"/>
  <c r="J337"/>
  <c r="BF337"/>
  <c r="BI334"/>
  <c r="BH334"/>
  <c r="BG334"/>
  <c r="BE334"/>
  <c r="T334"/>
  <c r="R334"/>
  <c r="P334"/>
  <c r="BK334"/>
  <c r="J334"/>
  <c r="BF334"/>
  <c r="BI332"/>
  <c r="BH332"/>
  <c r="BG332"/>
  <c r="BE332"/>
  <c r="T332"/>
  <c r="T331"/>
  <c r="R332"/>
  <c r="R331"/>
  <c r="P332"/>
  <c r="P331"/>
  <c r="BK332"/>
  <c r="BK331"/>
  <c r="J331" s="1"/>
  <c r="J105" s="1"/>
  <c r="J332"/>
  <c r="BF332" s="1"/>
  <c r="BI330"/>
  <c r="BH330"/>
  <c r="BG330"/>
  <c r="BE330"/>
  <c r="T330"/>
  <c r="R330"/>
  <c r="P330"/>
  <c r="BK330"/>
  <c r="J330"/>
  <c r="BF330"/>
  <c r="BI326"/>
  <c r="BH326"/>
  <c r="BG326"/>
  <c r="BE326"/>
  <c r="T326"/>
  <c r="R326"/>
  <c r="P326"/>
  <c r="BK326"/>
  <c r="J326"/>
  <c r="BF326"/>
  <c r="BI321"/>
  <c r="BH321"/>
  <c r="BG321"/>
  <c r="BE321"/>
  <c r="T321"/>
  <c r="R321"/>
  <c r="P321"/>
  <c r="BK321"/>
  <c r="J321"/>
  <c r="BF321"/>
  <c r="BI317"/>
  <c r="BH317"/>
  <c r="BG317"/>
  <c r="BE317"/>
  <c r="T317"/>
  <c r="R317"/>
  <c r="P317"/>
  <c r="BK317"/>
  <c r="J317"/>
  <c r="BF317"/>
  <c r="BI313"/>
  <c r="BH313"/>
  <c r="BG313"/>
  <c r="BE313"/>
  <c r="T313"/>
  <c r="T312"/>
  <c r="T311" s="1"/>
  <c r="R313"/>
  <c r="R312" s="1"/>
  <c r="R311" s="1"/>
  <c r="P313"/>
  <c r="P312"/>
  <c r="P311" s="1"/>
  <c r="BK313"/>
  <c r="BK312" s="1"/>
  <c r="J313"/>
  <c r="BF313"/>
  <c r="BI310"/>
  <c r="BH310"/>
  <c r="BG310"/>
  <c r="BE310"/>
  <c r="T310"/>
  <c r="T309"/>
  <c r="R310"/>
  <c r="R309"/>
  <c r="P310"/>
  <c r="P309"/>
  <c r="BK310"/>
  <c r="BK309"/>
  <c r="J309" s="1"/>
  <c r="J102" s="1"/>
  <c r="J310"/>
  <c r="BF310" s="1"/>
  <c r="BI307"/>
  <c r="BH307"/>
  <c r="BG307"/>
  <c r="BE307"/>
  <c r="T307"/>
  <c r="R307"/>
  <c r="P307"/>
  <c r="BK307"/>
  <c r="J307"/>
  <c r="BF307"/>
  <c r="BI302"/>
  <c r="BH302"/>
  <c r="BG302"/>
  <c r="BE302"/>
  <c r="T302"/>
  <c r="R302"/>
  <c r="P302"/>
  <c r="BK302"/>
  <c r="J302"/>
  <c r="BF302"/>
  <c r="BI300"/>
  <c r="BH300"/>
  <c r="BG300"/>
  <c r="BE300"/>
  <c r="T300"/>
  <c r="R300"/>
  <c r="R297" s="1"/>
  <c r="P300"/>
  <c r="BK300"/>
  <c r="J300"/>
  <c r="BF300"/>
  <c r="BI299"/>
  <c r="BH299"/>
  <c r="BG299"/>
  <c r="BE299"/>
  <c r="T299"/>
  <c r="R299"/>
  <c r="P299"/>
  <c r="BK299"/>
  <c r="BK297" s="1"/>
  <c r="J297" s="1"/>
  <c r="J101" s="1"/>
  <c r="J299"/>
  <c r="BF299"/>
  <c r="BI298"/>
  <c r="BH298"/>
  <c r="BG298"/>
  <c r="BE298"/>
  <c r="T298"/>
  <c r="T297"/>
  <c r="R298"/>
  <c r="P298"/>
  <c r="P297"/>
  <c r="BK298"/>
  <c r="J298"/>
  <c r="BF298" s="1"/>
  <c r="BI291"/>
  <c r="BH291"/>
  <c r="BG291"/>
  <c r="BE291"/>
  <c r="T291"/>
  <c r="R291"/>
  <c r="P291"/>
  <c r="BK291"/>
  <c r="J291"/>
  <c r="BF291"/>
  <c r="BI283"/>
  <c r="BH283"/>
  <c r="BG283"/>
  <c r="BE283"/>
  <c r="T283"/>
  <c r="R283"/>
  <c r="P283"/>
  <c r="BK283"/>
  <c r="J283"/>
  <c r="BF283"/>
  <c r="BI281"/>
  <c r="BH281"/>
  <c r="BG281"/>
  <c r="BE281"/>
  <c r="T281"/>
  <c r="R281"/>
  <c r="P281"/>
  <c r="BK281"/>
  <c r="J281"/>
  <c r="BF281"/>
  <c r="BI273"/>
  <c r="BH273"/>
  <c r="BG273"/>
  <c r="BE273"/>
  <c r="T273"/>
  <c r="R273"/>
  <c r="P273"/>
  <c r="BK273"/>
  <c r="J273"/>
  <c r="BF273"/>
  <c r="BI266"/>
  <c r="BH266"/>
  <c r="BG266"/>
  <c r="BE266"/>
  <c r="T266"/>
  <c r="R266"/>
  <c r="R254" s="1"/>
  <c r="P266"/>
  <c r="BK266"/>
  <c r="J266"/>
  <c r="BF266"/>
  <c r="BI264"/>
  <c r="BH264"/>
  <c r="BG264"/>
  <c r="BE264"/>
  <c r="T264"/>
  <c r="R264"/>
  <c r="P264"/>
  <c r="BK264"/>
  <c r="BK254" s="1"/>
  <c r="J254" s="1"/>
  <c r="J100" s="1"/>
  <c r="J264"/>
  <c r="BF264"/>
  <c r="BI255"/>
  <c r="BH255"/>
  <c r="BG255"/>
  <c r="BE255"/>
  <c r="T255"/>
  <c r="T254"/>
  <c r="R255"/>
  <c r="P255"/>
  <c r="P254"/>
  <c r="BK255"/>
  <c r="J255"/>
  <c r="BF255" s="1"/>
  <c r="BI245"/>
  <c r="BH245"/>
  <c r="BG245"/>
  <c r="BE245"/>
  <c r="T245"/>
  <c r="R245"/>
  <c r="P245"/>
  <c r="BK245"/>
  <c r="J245"/>
  <c r="BF245"/>
  <c r="BI236"/>
  <c r="BH236"/>
  <c r="BG236"/>
  <c r="BE236"/>
  <c r="T236"/>
  <c r="R236"/>
  <c r="P236"/>
  <c r="BK236"/>
  <c r="J236"/>
  <c r="BF236"/>
  <c r="BI227"/>
  <c r="BH227"/>
  <c r="BG227"/>
  <c r="BE227"/>
  <c r="T227"/>
  <c r="R227"/>
  <c r="P227"/>
  <c r="BK227"/>
  <c r="J227"/>
  <c r="BF227"/>
  <c r="BI220"/>
  <c r="BH220"/>
  <c r="BG220"/>
  <c r="BE220"/>
  <c r="T220"/>
  <c r="R220"/>
  <c r="P220"/>
  <c r="BK220"/>
  <c r="J220"/>
  <c r="BF220"/>
  <c r="BI212"/>
  <c r="BH212"/>
  <c r="BG212"/>
  <c r="BE212"/>
  <c r="T212"/>
  <c r="R212"/>
  <c r="P212"/>
  <c r="BK212"/>
  <c r="J212"/>
  <c r="BF212"/>
  <c r="BI206"/>
  <c r="BH206"/>
  <c r="BG206"/>
  <c r="BE206"/>
  <c r="T206"/>
  <c r="R206"/>
  <c r="P206"/>
  <c r="BK206"/>
  <c r="J206"/>
  <c r="BF206"/>
  <c r="BI197"/>
  <c r="BH197"/>
  <c r="BG197"/>
  <c r="BE197"/>
  <c r="T197"/>
  <c r="R197"/>
  <c r="P197"/>
  <c r="BK197"/>
  <c r="J197"/>
  <c r="BF197"/>
  <c r="BI188"/>
  <c r="BH188"/>
  <c r="BG188"/>
  <c r="BE188"/>
  <c r="T188"/>
  <c r="R188"/>
  <c r="P188"/>
  <c r="BK188"/>
  <c r="J188"/>
  <c r="BF188"/>
  <c r="BI179"/>
  <c r="BH179"/>
  <c r="BG179"/>
  <c r="BE179"/>
  <c r="T179"/>
  <c r="R179"/>
  <c r="P179"/>
  <c r="BK179"/>
  <c r="J179"/>
  <c r="BF179"/>
  <c r="BI170"/>
  <c r="BH170"/>
  <c r="BG170"/>
  <c r="BE170"/>
  <c r="T170"/>
  <c r="R170"/>
  <c r="P170"/>
  <c r="BK170"/>
  <c r="J170"/>
  <c r="BF170"/>
  <c r="BI161"/>
  <c r="BH161"/>
  <c r="BG161"/>
  <c r="BE161"/>
  <c r="T161"/>
  <c r="R161"/>
  <c r="P161"/>
  <c r="BK161"/>
  <c r="J161"/>
  <c r="BF161"/>
  <c r="BI152"/>
  <c r="BH152"/>
  <c r="BG152"/>
  <c r="BE152"/>
  <c r="T152"/>
  <c r="T151"/>
  <c r="R152"/>
  <c r="R151"/>
  <c r="P152"/>
  <c r="P151"/>
  <c r="BK152"/>
  <c r="BK151"/>
  <c r="J151" s="1"/>
  <c r="J99" s="1"/>
  <c r="J152"/>
  <c r="BF152" s="1"/>
  <c r="BI149"/>
  <c r="BH149"/>
  <c r="BG149"/>
  <c r="BE149"/>
  <c r="T149"/>
  <c r="R149"/>
  <c r="P149"/>
  <c r="BK149"/>
  <c r="J149"/>
  <c r="BF149"/>
  <c r="BI147"/>
  <c r="BH147"/>
  <c r="BG147"/>
  <c r="BE147"/>
  <c r="T147"/>
  <c r="R147"/>
  <c r="P147"/>
  <c r="BK147"/>
  <c r="J147"/>
  <c r="BF147"/>
  <c r="BI145"/>
  <c r="BH145"/>
  <c r="F36" s="1"/>
  <c r="BC96" i="1" s="1"/>
  <c r="BG145" i="3"/>
  <c r="F35"/>
  <c r="BB96" i="1" s="1"/>
  <c r="BE145" i="3"/>
  <c r="J33" s="1"/>
  <c r="AV96" i="1" s="1"/>
  <c r="T145" i="3"/>
  <c r="T144"/>
  <c r="T143" s="1"/>
  <c r="R145"/>
  <c r="R144"/>
  <c r="R143" s="1"/>
  <c r="R142" s="1"/>
  <c r="P145"/>
  <c r="P144"/>
  <c r="P143" s="1"/>
  <c r="P142" s="1"/>
  <c r="AU96" i="1" s="1"/>
  <c r="BK145" i="3"/>
  <c r="BK144" s="1"/>
  <c r="J145"/>
  <c r="BF145" s="1"/>
  <c r="F138"/>
  <c r="F136"/>
  <c r="E134"/>
  <c r="F91"/>
  <c r="F89"/>
  <c r="E87"/>
  <c r="J24"/>
  <c r="E24"/>
  <c r="J139" s="1"/>
  <c r="J23"/>
  <c r="J21"/>
  <c r="E21"/>
  <c r="J91" s="1"/>
  <c r="J20"/>
  <c r="J18"/>
  <c r="E18"/>
  <c r="F92" s="1"/>
  <c r="J17"/>
  <c r="J12"/>
  <c r="J89" s="1"/>
  <c r="E7"/>
  <c r="E85" s="1"/>
  <c r="E132"/>
  <c r="J37" i="2"/>
  <c r="J36"/>
  <c r="AY95" i="1"/>
  <c r="J35" i="2"/>
  <c r="AX95" i="1"/>
  <c r="BI677" i="2"/>
  <c r="BH677"/>
  <c r="BG677"/>
  <c r="BE677"/>
  <c r="BK677"/>
  <c r="J677"/>
  <c r="BF677" s="1"/>
  <c r="BI676"/>
  <c r="BH676"/>
  <c r="BG676"/>
  <c r="F35" s="1"/>
  <c r="BB95" i="1" s="1"/>
  <c r="BB94" s="1"/>
  <c r="BE676" i="2"/>
  <c r="BK676"/>
  <c r="J676" s="1"/>
  <c r="BF676" s="1"/>
  <c r="BI675"/>
  <c r="BH675"/>
  <c r="BG675"/>
  <c r="BE675"/>
  <c r="BK675"/>
  <c r="J675"/>
  <c r="BF675" s="1"/>
  <c r="BI674"/>
  <c r="BH674"/>
  <c r="BG674"/>
  <c r="BE674"/>
  <c r="BK674"/>
  <c r="J674" s="1"/>
  <c r="BF674" s="1"/>
  <c r="BI673"/>
  <c r="BH673"/>
  <c r="BG673"/>
  <c r="BE673"/>
  <c r="BK673"/>
  <c r="BK672"/>
  <c r="J672" s="1"/>
  <c r="J122" s="1"/>
  <c r="J673"/>
  <c r="BF673" s="1"/>
  <c r="BI671"/>
  <c r="BH671"/>
  <c r="BG671"/>
  <c r="BE671"/>
  <c r="T671"/>
  <c r="T670"/>
  <c r="T669" s="1"/>
  <c r="R671"/>
  <c r="R670" s="1"/>
  <c r="R669" s="1"/>
  <c r="P671"/>
  <c r="P670"/>
  <c r="P669" s="1"/>
  <c r="BK671"/>
  <c r="BK670" s="1"/>
  <c r="J671"/>
  <c r="BF671"/>
  <c r="BI660"/>
  <c r="BH660"/>
  <c r="BG660"/>
  <c r="BE660"/>
  <c r="T660"/>
  <c r="R660"/>
  <c r="P660"/>
  <c r="BK660"/>
  <c r="J660"/>
  <c r="BF660"/>
  <c r="BI651"/>
  <c r="BH651"/>
  <c r="BG651"/>
  <c r="BE651"/>
  <c r="T651"/>
  <c r="R651"/>
  <c r="P651"/>
  <c r="BK651"/>
  <c r="J651"/>
  <c r="BF651"/>
  <c r="BI642"/>
  <c r="BH642"/>
  <c r="BG642"/>
  <c r="BE642"/>
  <c r="T642"/>
  <c r="R642"/>
  <c r="P642"/>
  <c r="BK642"/>
  <c r="J642"/>
  <c r="BF642"/>
  <c r="BI633"/>
  <c r="BH633"/>
  <c r="BG633"/>
  <c r="BE633"/>
  <c r="T633"/>
  <c r="T632"/>
  <c r="R633"/>
  <c r="R632"/>
  <c r="P633"/>
  <c r="P632"/>
  <c r="BK633"/>
  <c r="BK632"/>
  <c r="J632" s="1"/>
  <c r="J119" s="1"/>
  <c r="J633"/>
  <c r="BF633" s="1"/>
  <c r="BI625"/>
  <c r="BH625"/>
  <c r="BG625"/>
  <c r="BE625"/>
  <c r="T625"/>
  <c r="R625"/>
  <c r="P625"/>
  <c r="BK625"/>
  <c r="BK617" s="1"/>
  <c r="J617" s="1"/>
  <c r="J118" s="1"/>
  <c r="J625"/>
  <c r="BF625"/>
  <c r="BI618"/>
  <c r="BH618"/>
  <c r="BG618"/>
  <c r="BE618"/>
  <c r="T618"/>
  <c r="T617"/>
  <c r="R618"/>
  <c r="R617"/>
  <c r="P618"/>
  <c r="P617"/>
  <c r="BK618"/>
  <c r="J618"/>
  <c r="BF618" s="1"/>
  <c r="BI616"/>
  <c r="BH616"/>
  <c r="BG616"/>
  <c r="BE616"/>
  <c r="T616"/>
  <c r="R616"/>
  <c r="P616"/>
  <c r="BK616"/>
  <c r="J616"/>
  <c r="BF616"/>
  <c r="BI614"/>
  <c r="BH614"/>
  <c r="BG614"/>
  <c r="BE614"/>
  <c r="T614"/>
  <c r="R614"/>
  <c r="P614"/>
  <c r="BK614"/>
  <c r="J614"/>
  <c r="BF614"/>
  <c r="BI608"/>
  <c r="BH608"/>
  <c r="BG608"/>
  <c r="BE608"/>
  <c r="T608"/>
  <c r="R608"/>
  <c r="P608"/>
  <c r="BK608"/>
  <c r="J608"/>
  <c r="BF608"/>
  <c r="BI602"/>
  <c r="BH602"/>
  <c r="BG602"/>
  <c r="BE602"/>
  <c r="T602"/>
  <c r="R602"/>
  <c r="P602"/>
  <c r="BK602"/>
  <c r="J602"/>
  <c r="BF602"/>
  <c r="BI600"/>
  <c r="BH600"/>
  <c r="BG600"/>
  <c r="BE600"/>
  <c r="T600"/>
  <c r="R600"/>
  <c r="P600"/>
  <c r="BK600"/>
  <c r="J600"/>
  <c r="BF600"/>
  <c r="BI596"/>
  <c r="BH596"/>
  <c r="BG596"/>
  <c r="BE596"/>
  <c r="T596"/>
  <c r="R596"/>
  <c r="P596"/>
  <c r="BK596"/>
  <c r="J596"/>
  <c r="BF596"/>
  <c r="BI593"/>
  <c r="BH593"/>
  <c r="BG593"/>
  <c r="BE593"/>
  <c r="T593"/>
  <c r="R593"/>
  <c r="R582" s="1"/>
  <c r="P593"/>
  <c r="BK593"/>
  <c r="J593"/>
  <c r="BF593"/>
  <c r="BI587"/>
  <c r="BH587"/>
  <c r="BG587"/>
  <c r="BE587"/>
  <c r="T587"/>
  <c r="R587"/>
  <c r="P587"/>
  <c r="BK587"/>
  <c r="BK582" s="1"/>
  <c r="J582" s="1"/>
  <c r="J117" s="1"/>
  <c r="J587"/>
  <c r="BF587"/>
  <c r="BI583"/>
  <c r="BH583"/>
  <c r="BG583"/>
  <c r="BE583"/>
  <c r="T583"/>
  <c r="T582"/>
  <c r="R583"/>
  <c r="P583"/>
  <c r="P582"/>
  <c r="BK583"/>
  <c r="J583"/>
  <c r="BF583" s="1"/>
  <c r="BI581"/>
  <c r="BH581"/>
  <c r="BG581"/>
  <c r="BE581"/>
  <c r="T581"/>
  <c r="R581"/>
  <c r="P581"/>
  <c r="BK581"/>
  <c r="J581"/>
  <c r="BF581"/>
  <c r="BI576"/>
  <c r="BH576"/>
  <c r="BG576"/>
  <c r="BE576"/>
  <c r="T576"/>
  <c r="R576"/>
  <c r="P576"/>
  <c r="BK576"/>
  <c r="J576"/>
  <c r="BF576"/>
  <c r="BI572"/>
  <c r="BH572"/>
  <c r="BG572"/>
  <c r="BE572"/>
  <c r="T572"/>
  <c r="R572"/>
  <c r="P572"/>
  <c r="BK572"/>
  <c r="J572"/>
  <c r="BF572"/>
  <c r="BI569"/>
  <c r="BH569"/>
  <c r="BG569"/>
  <c r="BE569"/>
  <c r="T569"/>
  <c r="R569"/>
  <c r="P569"/>
  <c r="BK569"/>
  <c r="J569"/>
  <c r="BF569"/>
  <c r="BI563"/>
  <c r="BH563"/>
  <c r="BG563"/>
  <c r="BE563"/>
  <c r="T563"/>
  <c r="R563"/>
  <c r="P563"/>
  <c r="BK563"/>
  <c r="J563"/>
  <c r="BF563"/>
  <c r="BI558"/>
  <c r="BH558"/>
  <c r="BG558"/>
  <c r="BE558"/>
  <c r="T558"/>
  <c r="R558"/>
  <c r="P558"/>
  <c r="BK558"/>
  <c r="J558"/>
  <c r="BF558"/>
  <c r="BI555"/>
  <c r="BH555"/>
  <c r="BG555"/>
  <c r="BE555"/>
  <c r="T555"/>
  <c r="R555"/>
  <c r="P555"/>
  <c r="BK555"/>
  <c r="J555"/>
  <c r="BF555"/>
  <c r="BI549"/>
  <c r="BH549"/>
  <c r="BG549"/>
  <c r="BE549"/>
  <c r="T549"/>
  <c r="R549"/>
  <c r="P549"/>
  <c r="BK549"/>
  <c r="J549"/>
  <c r="BF549"/>
  <c r="BI544"/>
  <c r="BH544"/>
  <c r="BG544"/>
  <c r="BE544"/>
  <c r="T544"/>
  <c r="R544"/>
  <c r="P544"/>
  <c r="BK544"/>
  <c r="J544"/>
  <c r="BF544"/>
  <c r="BI538"/>
  <c r="BH538"/>
  <c r="BG538"/>
  <c r="BE538"/>
  <c r="T538"/>
  <c r="R538"/>
  <c r="P538"/>
  <c r="BK538"/>
  <c r="J538"/>
  <c r="BF538"/>
  <c r="BI529"/>
  <c r="BH529"/>
  <c r="BG529"/>
  <c r="BE529"/>
  <c r="T529"/>
  <c r="R529"/>
  <c r="P529"/>
  <c r="BK529"/>
  <c r="J529"/>
  <c r="BF529"/>
  <c r="BI520"/>
  <c r="BH520"/>
  <c r="BG520"/>
  <c r="BE520"/>
  <c r="T520"/>
  <c r="T519"/>
  <c r="R520"/>
  <c r="R519"/>
  <c r="P520"/>
  <c r="P519"/>
  <c r="BK520"/>
  <c r="BK519"/>
  <c r="J519" s="1"/>
  <c r="J116" s="1"/>
  <c r="J520"/>
  <c r="BF520" s="1"/>
  <c r="BI515"/>
  <c r="BH515"/>
  <c r="BG515"/>
  <c r="BE515"/>
  <c r="T515"/>
  <c r="T514"/>
  <c r="R515"/>
  <c r="R514"/>
  <c r="P515"/>
  <c r="P514"/>
  <c r="BK515"/>
  <c r="BK514"/>
  <c r="J514" s="1"/>
  <c r="J115" s="1"/>
  <c r="J515"/>
  <c r="BF515" s="1"/>
  <c r="BI513"/>
  <c r="BH513"/>
  <c r="BG513"/>
  <c r="BE513"/>
  <c r="T513"/>
  <c r="R513"/>
  <c r="P513"/>
  <c r="BK513"/>
  <c r="J513"/>
  <c r="BF513"/>
  <c r="BI508"/>
  <c r="BH508"/>
  <c r="BG508"/>
  <c r="BE508"/>
  <c r="T508"/>
  <c r="R508"/>
  <c r="P508"/>
  <c r="BK508"/>
  <c r="J508"/>
  <c r="BF508"/>
  <c r="BI503"/>
  <c r="BH503"/>
  <c r="BG503"/>
  <c r="BE503"/>
  <c r="T503"/>
  <c r="R503"/>
  <c r="P503"/>
  <c r="BK503"/>
  <c r="J503"/>
  <c r="BF503"/>
  <c r="BI500"/>
  <c r="BH500"/>
  <c r="BG500"/>
  <c r="BE500"/>
  <c r="T500"/>
  <c r="R500"/>
  <c r="P500"/>
  <c r="BK500"/>
  <c r="J500"/>
  <c r="BF500"/>
  <c r="BI495"/>
  <c r="BH495"/>
  <c r="BG495"/>
  <c r="BE495"/>
  <c r="T495"/>
  <c r="R495"/>
  <c r="P495"/>
  <c r="BK495"/>
  <c r="J495"/>
  <c r="BF495"/>
  <c r="BI490"/>
  <c r="BH490"/>
  <c r="BG490"/>
  <c r="BE490"/>
  <c r="T490"/>
  <c r="R490"/>
  <c r="P490"/>
  <c r="BK490"/>
  <c r="J490"/>
  <c r="BF490"/>
  <c r="BI486"/>
  <c r="BH486"/>
  <c r="BG486"/>
  <c r="BE486"/>
  <c r="T486"/>
  <c r="R486"/>
  <c r="P486"/>
  <c r="BK486"/>
  <c r="J486"/>
  <c r="BF486"/>
  <c r="BI483"/>
  <c r="BH483"/>
  <c r="BG483"/>
  <c r="BE483"/>
  <c r="T483"/>
  <c r="R483"/>
  <c r="P483"/>
  <c r="BK483"/>
  <c r="J483"/>
  <c r="BF483"/>
  <c r="BI481"/>
  <c r="BH481"/>
  <c r="BG481"/>
  <c r="BE481"/>
  <c r="T481"/>
  <c r="T480"/>
  <c r="R481"/>
  <c r="R480"/>
  <c r="P481"/>
  <c r="P480"/>
  <c r="BK481"/>
  <c r="BK480"/>
  <c r="J480" s="1"/>
  <c r="J114" s="1"/>
  <c r="J481"/>
  <c r="BF481" s="1"/>
  <c r="BI479"/>
  <c r="BH479"/>
  <c r="BG479"/>
  <c r="BE479"/>
  <c r="T479"/>
  <c r="R479"/>
  <c r="P479"/>
  <c r="BK479"/>
  <c r="J479"/>
  <c r="BF479"/>
  <c r="BI476"/>
  <c r="BH476"/>
  <c r="BG476"/>
  <c r="BE476"/>
  <c r="T476"/>
  <c r="R476"/>
  <c r="P476"/>
  <c r="BK476"/>
  <c r="J476"/>
  <c r="BF476"/>
  <c r="BI473"/>
  <c r="BH473"/>
  <c r="BG473"/>
  <c r="BE473"/>
  <c r="T473"/>
  <c r="R473"/>
  <c r="P473"/>
  <c r="BK473"/>
  <c r="J473"/>
  <c r="BF473"/>
  <c r="BI471"/>
  <c r="BH471"/>
  <c r="BG471"/>
  <c r="BE471"/>
  <c r="T471"/>
  <c r="R471"/>
  <c r="P471"/>
  <c r="BK471"/>
  <c r="J471"/>
  <c r="BF471"/>
  <c r="BI469"/>
  <c r="BH469"/>
  <c r="BG469"/>
  <c r="BE469"/>
  <c r="T469"/>
  <c r="R469"/>
  <c r="P469"/>
  <c r="BK469"/>
  <c r="J469"/>
  <c r="BF469"/>
  <c r="BI465"/>
  <c r="BH465"/>
  <c r="BG465"/>
  <c r="BE465"/>
  <c r="T465"/>
  <c r="R465"/>
  <c r="P465"/>
  <c r="BK465"/>
  <c r="J465"/>
  <c r="BF465"/>
  <c r="BI461"/>
  <c r="BH461"/>
  <c r="BG461"/>
  <c r="BE461"/>
  <c r="T461"/>
  <c r="R461"/>
  <c r="P461"/>
  <c r="BK461"/>
  <c r="J461"/>
  <c r="BF461"/>
  <c r="BI457"/>
  <c r="BH457"/>
  <c r="BG457"/>
  <c r="BE457"/>
  <c r="T457"/>
  <c r="R457"/>
  <c r="P457"/>
  <c r="BK457"/>
  <c r="J457"/>
  <c r="BF457"/>
  <c r="BI453"/>
  <c r="BH453"/>
  <c r="BG453"/>
  <c r="BE453"/>
  <c r="T453"/>
  <c r="R453"/>
  <c r="P453"/>
  <c r="BK453"/>
  <c r="J453"/>
  <c r="BF453"/>
  <c r="BI451"/>
  <c r="BH451"/>
  <c r="BG451"/>
  <c r="BE451"/>
  <c r="T451"/>
  <c r="R451"/>
  <c r="P451"/>
  <c r="BK451"/>
  <c r="J451"/>
  <c r="BF451"/>
  <c r="BI446"/>
  <c r="BH446"/>
  <c r="BG446"/>
  <c r="BE446"/>
  <c r="T446"/>
  <c r="R446"/>
  <c r="P446"/>
  <c r="BK446"/>
  <c r="J446"/>
  <c r="BF446"/>
  <c r="BI442"/>
  <c r="BH442"/>
  <c r="BG442"/>
  <c r="BE442"/>
  <c r="T442"/>
  <c r="R442"/>
  <c r="P442"/>
  <c r="BK442"/>
  <c r="J442"/>
  <c r="BF442"/>
  <c r="BI438"/>
  <c r="BH438"/>
  <c r="BG438"/>
  <c r="BE438"/>
  <c r="T438"/>
  <c r="R438"/>
  <c r="P438"/>
  <c r="BK438"/>
  <c r="J438"/>
  <c r="BF438"/>
  <c r="BI434"/>
  <c r="BH434"/>
  <c r="BG434"/>
  <c r="BE434"/>
  <c r="T434"/>
  <c r="R434"/>
  <c r="R428" s="1"/>
  <c r="P434"/>
  <c r="BK434"/>
  <c r="J434"/>
  <c r="BF434"/>
  <c r="BI430"/>
  <c r="BH430"/>
  <c r="BG430"/>
  <c r="BE430"/>
  <c r="T430"/>
  <c r="R430"/>
  <c r="P430"/>
  <c r="BK430"/>
  <c r="BK428" s="1"/>
  <c r="J428" s="1"/>
  <c r="J113" s="1"/>
  <c r="J430"/>
  <c r="BF430"/>
  <c r="BI429"/>
  <c r="BH429"/>
  <c r="BG429"/>
  <c r="BE429"/>
  <c r="T429"/>
  <c r="T428"/>
  <c r="R429"/>
  <c r="P429"/>
  <c r="P428"/>
  <c r="BK429"/>
  <c r="J429"/>
  <c r="BF429" s="1"/>
  <c r="BI424"/>
  <c r="BH424"/>
  <c r="BG424"/>
  <c r="BE424"/>
  <c r="T424"/>
  <c r="T423"/>
  <c r="R424"/>
  <c r="R423"/>
  <c r="P424"/>
  <c r="P423"/>
  <c r="BK424"/>
  <c r="BK423"/>
  <c r="J423" s="1"/>
  <c r="J112" s="1"/>
  <c r="J424"/>
  <c r="BF424" s="1"/>
  <c r="BI422"/>
  <c r="BH422"/>
  <c r="BG422"/>
  <c r="BE422"/>
  <c r="T422"/>
  <c r="R422"/>
  <c r="P422"/>
  <c r="BK422"/>
  <c r="J422"/>
  <c r="BF422"/>
  <c r="BI420"/>
  <c r="BH420"/>
  <c r="BG420"/>
  <c r="BE420"/>
  <c r="T420"/>
  <c r="R420"/>
  <c r="P420"/>
  <c r="BK420"/>
  <c r="J420"/>
  <c r="BF420"/>
  <c r="BI418"/>
  <c r="BH418"/>
  <c r="BG418"/>
  <c r="BE418"/>
  <c r="T418"/>
  <c r="R418"/>
  <c r="R409" s="1"/>
  <c r="P418"/>
  <c r="BK418"/>
  <c r="J418"/>
  <c r="BF418"/>
  <c r="BI416"/>
  <c r="BH416"/>
  <c r="BG416"/>
  <c r="BE416"/>
  <c r="T416"/>
  <c r="R416"/>
  <c r="P416"/>
  <c r="BK416"/>
  <c r="BK409" s="1"/>
  <c r="J409" s="1"/>
  <c r="J111" s="1"/>
  <c r="J416"/>
  <c r="BF416"/>
  <c r="BI410"/>
  <c r="BH410"/>
  <c r="BG410"/>
  <c r="BE410"/>
  <c r="T410"/>
  <c r="T409"/>
  <c r="R410"/>
  <c r="P410"/>
  <c r="P409"/>
  <c r="BK410"/>
  <c r="J410"/>
  <c r="BF410" s="1"/>
  <c r="BI408"/>
  <c r="BH408"/>
  <c r="BG408"/>
  <c r="BE408"/>
  <c r="T408"/>
  <c r="R408"/>
  <c r="R401" s="1"/>
  <c r="P408"/>
  <c r="BK408"/>
  <c r="J408"/>
  <c r="BF408"/>
  <c r="BI404"/>
  <c r="BH404"/>
  <c r="BG404"/>
  <c r="BE404"/>
  <c r="T404"/>
  <c r="R404"/>
  <c r="P404"/>
  <c r="BK404"/>
  <c r="BK401" s="1"/>
  <c r="J401" s="1"/>
  <c r="J110" s="1"/>
  <c r="J404"/>
  <c r="BF404"/>
  <c r="BI402"/>
  <c r="BH402"/>
  <c r="BG402"/>
  <c r="BE402"/>
  <c r="T402"/>
  <c r="T401"/>
  <c r="R402"/>
  <c r="P402"/>
  <c r="P401"/>
  <c r="BK402"/>
  <c r="J402"/>
  <c r="BF402" s="1"/>
  <c r="BI400"/>
  <c r="BH400"/>
  <c r="BG400"/>
  <c r="BE400"/>
  <c r="T400"/>
  <c r="R400"/>
  <c r="P400"/>
  <c r="BK400"/>
  <c r="J400"/>
  <c r="BF400"/>
  <c r="BI393"/>
  <c r="BH393"/>
  <c r="BG393"/>
  <c r="BE393"/>
  <c r="T393"/>
  <c r="R393"/>
  <c r="P393"/>
  <c r="BK393"/>
  <c r="J393"/>
  <c r="BF393"/>
  <c r="BI386"/>
  <c r="BH386"/>
  <c r="BG386"/>
  <c r="BE386"/>
  <c r="T386"/>
  <c r="R386"/>
  <c r="P386"/>
  <c r="BK386"/>
  <c r="J386"/>
  <c r="BF386"/>
  <c r="BI384"/>
  <c r="BH384"/>
  <c r="BG384"/>
  <c r="BE384"/>
  <c r="T384"/>
  <c r="T383"/>
  <c r="R384"/>
  <c r="R383"/>
  <c r="P384"/>
  <c r="P383"/>
  <c r="BK384"/>
  <c r="BK383"/>
  <c r="J383" s="1"/>
  <c r="J109" s="1"/>
  <c r="J384"/>
  <c r="BF384" s="1"/>
  <c r="BI382"/>
  <c r="BH382"/>
  <c r="BG382"/>
  <c r="BE382"/>
  <c r="T382"/>
  <c r="R382"/>
  <c r="P382"/>
  <c r="BK382"/>
  <c r="BK379" s="1"/>
  <c r="J379" s="1"/>
  <c r="J108" s="1"/>
  <c r="J382"/>
  <c r="BF382"/>
  <c r="BI380"/>
  <c r="BH380"/>
  <c r="BG380"/>
  <c r="BE380"/>
  <c r="T380"/>
  <c r="T379"/>
  <c r="R380"/>
  <c r="R379"/>
  <c r="P380"/>
  <c r="P379"/>
  <c r="BK380"/>
  <c r="J380"/>
  <c r="BF380" s="1"/>
  <c r="BI378"/>
  <c r="BH378"/>
  <c r="BG378"/>
  <c r="BE378"/>
  <c r="T378"/>
  <c r="R378"/>
  <c r="P378"/>
  <c r="BK378"/>
  <c r="J378"/>
  <c r="BF378"/>
  <c r="BI377"/>
  <c r="BH377"/>
  <c r="BG377"/>
  <c r="BE377"/>
  <c r="T377"/>
  <c r="R377"/>
  <c r="P377"/>
  <c r="BK377"/>
  <c r="J377"/>
  <c r="BF377"/>
  <c r="BI375"/>
  <c r="BH375"/>
  <c r="BG375"/>
  <c r="BE375"/>
  <c r="T375"/>
  <c r="R375"/>
  <c r="P375"/>
  <c r="BK375"/>
  <c r="J375"/>
  <c r="BF375"/>
  <c r="BI373"/>
  <c r="BH373"/>
  <c r="BG373"/>
  <c r="BE373"/>
  <c r="T373"/>
  <c r="R373"/>
  <c r="P373"/>
  <c r="BK373"/>
  <c r="J373"/>
  <c r="BF373"/>
  <c r="BI371"/>
  <c r="BH371"/>
  <c r="BG371"/>
  <c r="BE371"/>
  <c r="T371"/>
  <c r="R371"/>
  <c r="P371"/>
  <c r="BK371"/>
  <c r="J371"/>
  <c r="BF371"/>
  <c r="BI369"/>
  <c r="BH369"/>
  <c r="BG369"/>
  <c r="BE369"/>
  <c r="T369"/>
  <c r="R369"/>
  <c r="P369"/>
  <c r="BK369"/>
  <c r="J369"/>
  <c r="BF369"/>
  <c r="BI367"/>
  <c r="BH367"/>
  <c r="BG367"/>
  <c r="BE367"/>
  <c r="T367"/>
  <c r="R367"/>
  <c r="P367"/>
  <c r="BK367"/>
  <c r="J367"/>
  <c r="BF367"/>
  <c r="BI365"/>
  <c r="BH365"/>
  <c r="BG365"/>
  <c r="BE365"/>
  <c r="T365"/>
  <c r="R365"/>
  <c r="P365"/>
  <c r="BK365"/>
  <c r="J365"/>
  <c r="BF365"/>
  <c r="BI363"/>
  <c r="BH363"/>
  <c r="BG363"/>
  <c r="BE363"/>
  <c r="T363"/>
  <c r="R363"/>
  <c r="R358" s="1"/>
  <c r="P363"/>
  <c r="BK363"/>
  <c r="J363"/>
  <c r="BF363"/>
  <c r="BI361"/>
  <c r="BH361"/>
  <c r="BG361"/>
  <c r="BE361"/>
  <c r="T361"/>
  <c r="R361"/>
  <c r="P361"/>
  <c r="BK361"/>
  <c r="BK358" s="1"/>
  <c r="J358" s="1"/>
  <c r="J107" s="1"/>
  <c r="J361"/>
  <c r="BF361"/>
  <c r="BI359"/>
  <c r="BH359"/>
  <c r="BG359"/>
  <c r="BE359"/>
  <c r="T359"/>
  <c r="T358"/>
  <c r="R359"/>
  <c r="P359"/>
  <c r="P358"/>
  <c r="BK359"/>
  <c r="J359"/>
  <c r="BF359" s="1"/>
  <c r="BI357"/>
  <c r="BH357"/>
  <c r="BG357"/>
  <c r="BE357"/>
  <c r="T357"/>
  <c r="R357"/>
  <c r="R348" s="1"/>
  <c r="P357"/>
  <c r="BK357"/>
  <c r="J357"/>
  <c r="BF357"/>
  <c r="BI353"/>
  <c r="BH353"/>
  <c r="BG353"/>
  <c r="BE353"/>
  <c r="T353"/>
  <c r="R353"/>
  <c r="P353"/>
  <c r="BK353"/>
  <c r="BK348" s="1"/>
  <c r="J348" s="1"/>
  <c r="J106" s="1"/>
  <c r="J353"/>
  <c r="BF353"/>
  <c r="BI349"/>
  <c r="BH349"/>
  <c r="BG349"/>
  <c r="BE349"/>
  <c r="T349"/>
  <c r="T348"/>
  <c r="R349"/>
  <c r="P349"/>
  <c r="P348"/>
  <c r="BK349"/>
  <c r="J349"/>
  <c r="BF349" s="1"/>
  <c r="BI347"/>
  <c r="BH347"/>
  <c r="BG347"/>
  <c r="BE347"/>
  <c r="T347"/>
  <c r="R347"/>
  <c r="P347"/>
  <c r="BK347"/>
  <c r="J347"/>
  <c r="BF347"/>
  <c r="BI342"/>
  <c r="BH342"/>
  <c r="BG342"/>
  <c r="BE342"/>
  <c r="T342"/>
  <c r="R342"/>
  <c r="P342"/>
  <c r="BK342"/>
  <c r="J342"/>
  <c r="BF342"/>
  <c r="BI339"/>
  <c r="BH339"/>
  <c r="BG339"/>
  <c r="BE339"/>
  <c r="T339"/>
  <c r="R339"/>
  <c r="P339"/>
  <c r="BK339"/>
  <c r="J339"/>
  <c r="BF339"/>
  <c r="BI337"/>
  <c r="BH337"/>
  <c r="BG337"/>
  <c r="BE337"/>
  <c r="T337"/>
  <c r="T336"/>
  <c r="R337"/>
  <c r="R336"/>
  <c r="P337"/>
  <c r="P336"/>
  <c r="BK337"/>
  <c r="BK336"/>
  <c r="J336" s="1"/>
  <c r="J105" s="1"/>
  <c r="J337"/>
  <c r="BF337" s="1"/>
  <c r="BI335"/>
  <c r="BH335"/>
  <c r="BG335"/>
  <c r="BE335"/>
  <c r="T335"/>
  <c r="R335"/>
  <c r="P335"/>
  <c r="BK335"/>
  <c r="J335"/>
  <c r="BF335"/>
  <c r="BI331"/>
  <c r="BH331"/>
  <c r="BG331"/>
  <c r="BE331"/>
  <c r="T331"/>
  <c r="R331"/>
  <c r="P331"/>
  <c r="BK331"/>
  <c r="J331"/>
  <c r="BF331"/>
  <c r="BI326"/>
  <c r="BH326"/>
  <c r="BG326"/>
  <c r="BE326"/>
  <c r="T326"/>
  <c r="R326"/>
  <c r="P326"/>
  <c r="BK326"/>
  <c r="J326"/>
  <c r="BF326"/>
  <c r="BI322"/>
  <c r="BH322"/>
  <c r="BG322"/>
  <c r="BE322"/>
  <c r="T322"/>
  <c r="R322"/>
  <c r="P322"/>
  <c r="BK322"/>
  <c r="J322"/>
  <c r="BF322"/>
  <c r="BI318"/>
  <c r="BH318"/>
  <c r="BG318"/>
  <c r="BE318"/>
  <c r="T318"/>
  <c r="T317"/>
  <c r="T316" s="1"/>
  <c r="R318"/>
  <c r="R317" s="1"/>
  <c r="R316" s="1"/>
  <c r="P318"/>
  <c r="P317"/>
  <c r="P316" s="1"/>
  <c r="BK318"/>
  <c r="BK317" s="1"/>
  <c r="J318"/>
  <c r="BF318"/>
  <c r="BI315"/>
  <c r="BH315"/>
  <c r="BG315"/>
  <c r="BE315"/>
  <c r="T315"/>
  <c r="T314"/>
  <c r="R315"/>
  <c r="R314"/>
  <c r="P315"/>
  <c r="P314"/>
  <c r="BK315"/>
  <c r="BK314"/>
  <c r="J314" s="1"/>
  <c r="J102" s="1"/>
  <c r="J315"/>
  <c r="BF315" s="1"/>
  <c r="BI312"/>
  <c r="BH312"/>
  <c r="BG312"/>
  <c r="BE312"/>
  <c r="T312"/>
  <c r="R312"/>
  <c r="P312"/>
  <c r="BK312"/>
  <c r="J312"/>
  <c r="BF312"/>
  <c r="BI307"/>
  <c r="BH307"/>
  <c r="BG307"/>
  <c r="BE307"/>
  <c r="T307"/>
  <c r="R307"/>
  <c r="P307"/>
  <c r="BK307"/>
  <c r="J307"/>
  <c r="BF307"/>
  <c r="BI305"/>
  <c r="BH305"/>
  <c r="BG305"/>
  <c r="BE305"/>
  <c r="T305"/>
  <c r="R305"/>
  <c r="R302" s="1"/>
  <c r="P305"/>
  <c r="BK305"/>
  <c r="J305"/>
  <c r="BF305"/>
  <c r="BI304"/>
  <c r="BH304"/>
  <c r="BG304"/>
  <c r="BE304"/>
  <c r="T304"/>
  <c r="R304"/>
  <c r="P304"/>
  <c r="BK304"/>
  <c r="BK302" s="1"/>
  <c r="J302" s="1"/>
  <c r="J101" s="1"/>
  <c r="J304"/>
  <c r="BF304"/>
  <c r="BI303"/>
  <c r="BH303"/>
  <c r="BG303"/>
  <c r="BE303"/>
  <c r="T303"/>
  <c r="T302"/>
  <c r="R303"/>
  <c r="P303"/>
  <c r="P302"/>
  <c r="BK303"/>
  <c r="J303"/>
  <c r="BF303" s="1"/>
  <c r="BI296"/>
  <c r="BH296"/>
  <c r="BG296"/>
  <c r="BE296"/>
  <c r="T296"/>
  <c r="R296"/>
  <c r="P296"/>
  <c r="BK296"/>
  <c r="J296"/>
  <c r="BF296"/>
  <c r="BI287"/>
  <c r="BH287"/>
  <c r="BG287"/>
  <c r="BE287"/>
  <c r="T287"/>
  <c r="R287"/>
  <c r="P287"/>
  <c r="BK287"/>
  <c r="J287"/>
  <c r="BF287"/>
  <c r="BI285"/>
  <c r="BH285"/>
  <c r="BG285"/>
  <c r="BE285"/>
  <c r="T285"/>
  <c r="R285"/>
  <c r="P285"/>
  <c r="BK285"/>
  <c r="J285"/>
  <c r="BF285"/>
  <c r="BI282"/>
  <c r="BH282"/>
  <c r="BG282"/>
  <c r="BE282"/>
  <c r="T282"/>
  <c r="R282"/>
  <c r="P282"/>
  <c r="BK282"/>
  <c r="J282"/>
  <c r="BF282"/>
  <c r="BI275"/>
  <c r="BH275"/>
  <c r="BG275"/>
  <c r="BE275"/>
  <c r="T275"/>
  <c r="R275"/>
  <c r="R258" s="1"/>
  <c r="P275"/>
  <c r="BK275"/>
  <c r="J275"/>
  <c r="BF275"/>
  <c r="BI268"/>
  <c r="BH268"/>
  <c r="BG268"/>
  <c r="BE268"/>
  <c r="T268"/>
  <c r="R268"/>
  <c r="P268"/>
  <c r="BK268"/>
  <c r="BK258" s="1"/>
  <c r="J258" s="1"/>
  <c r="J100" s="1"/>
  <c r="J268"/>
  <c r="BF268"/>
  <c r="BI259"/>
  <c r="BH259"/>
  <c r="BG259"/>
  <c r="BE259"/>
  <c r="T259"/>
  <c r="T258"/>
  <c r="R259"/>
  <c r="P259"/>
  <c r="P258"/>
  <c r="BK259"/>
  <c r="J259"/>
  <c r="BF259" s="1"/>
  <c r="BI249"/>
  <c r="BH249"/>
  <c r="BG249"/>
  <c r="BE249"/>
  <c r="T249"/>
  <c r="R249"/>
  <c r="P249"/>
  <c r="BK249"/>
  <c r="J249"/>
  <c r="BF249"/>
  <c r="BI240"/>
  <c r="BH240"/>
  <c r="BG240"/>
  <c r="BE240"/>
  <c r="T240"/>
  <c r="R240"/>
  <c r="P240"/>
  <c r="BK240"/>
  <c r="J240"/>
  <c r="BF240"/>
  <c r="BI231"/>
  <c r="BH231"/>
  <c r="BG231"/>
  <c r="BE231"/>
  <c r="T231"/>
  <c r="R231"/>
  <c r="P231"/>
  <c r="BK231"/>
  <c r="J231"/>
  <c r="BF231"/>
  <c r="BI224"/>
  <c r="BH224"/>
  <c r="BG224"/>
  <c r="BE224"/>
  <c r="T224"/>
  <c r="R224"/>
  <c r="P224"/>
  <c r="BK224"/>
  <c r="J224"/>
  <c r="BF224"/>
  <c r="BI215"/>
  <c r="BH215"/>
  <c r="BG215"/>
  <c r="BE215"/>
  <c r="T215"/>
  <c r="R215"/>
  <c r="P215"/>
  <c r="BK215"/>
  <c r="J215"/>
  <c r="BF215"/>
  <c r="BI209"/>
  <c r="BH209"/>
  <c r="BG209"/>
  <c r="BE209"/>
  <c r="T209"/>
  <c r="R209"/>
  <c r="P209"/>
  <c r="BK209"/>
  <c r="J209"/>
  <c r="BF209"/>
  <c r="BI200"/>
  <c r="BH200"/>
  <c r="BG200"/>
  <c r="BE200"/>
  <c r="T200"/>
  <c r="R200"/>
  <c r="P200"/>
  <c r="BK200"/>
  <c r="J200"/>
  <c r="BF200"/>
  <c r="BI191"/>
  <c r="BH191"/>
  <c r="BG191"/>
  <c r="BE191"/>
  <c r="T191"/>
  <c r="R191"/>
  <c r="P191"/>
  <c r="BK191"/>
  <c r="J191"/>
  <c r="BF191"/>
  <c r="BI182"/>
  <c r="BH182"/>
  <c r="BG182"/>
  <c r="BE182"/>
  <c r="T182"/>
  <c r="R182"/>
  <c r="P182"/>
  <c r="BK182"/>
  <c r="J182"/>
  <c r="BF182"/>
  <c r="BI173"/>
  <c r="BH173"/>
  <c r="BG173"/>
  <c r="BE173"/>
  <c r="T173"/>
  <c r="R173"/>
  <c r="P173"/>
  <c r="BK173"/>
  <c r="J173"/>
  <c r="BF173"/>
  <c r="BI164"/>
  <c r="BH164"/>
  <c r="BG164"/>
  <c r="BE164"/>
  <c r="T164"/>
  <c r="R164"/>
  <c r="P164"/>
  <c r="BK164"/>
  <c r="J164"/>
  <c r="BF164"/>
  <c r="BI155"/>
  <c r="BH155"/>
  <c r="BG155"/>
  <c r="BE155"/>
  <c r="T155"/>
  <c r="T154"/>
  <c r="R155"/>
  <c r="R154"/>
  <c r="P155"/>
  <c r="P154"/>
  <c r="BK155"/>
  <c r="BK154"/>
  <c r="J154" s="1"/>
  <c r="J99" s="1"/>
  <c r="J155"/>
  <c r="BF155" s="1"/>
  <c r="BI152"/>
  <c r="BH152"/>
  <c r="BG152"/>
  <c r="BE152"/>
  <c r="T152"/>
  <c r="R152"/>
  <c r="P152"/>
  <c r="BK152"/>
  <c r="J152"/>
  <c r="BF152"/>
  <c r="BI150"/>
  <c r="BH150"/>
  <c r="BG150"/>
  <c r="BE150"/>
  <c r="T150"/>
  <c r="R150"/>
  <c r="R144" s="1"/>
  <c r="P150"/>
  <c r="BK150"/>
  <c r="J150"/>
  <c r="BF150"/>
  <c r="BI147"/>
  <c r="BH147"/>
  <c r="BG147"/>
  <c r="BE147"/>
  <c r="T147"/>
  <c r="R147"/>
  <c r="P147"/>
  <c r="BK147"/>
  <c r="J147"/>
  <c r="BF147"/>
  <c r="BI145"/>
  <c r="F37"/>
  <c r="BD95" i="1" s="1"/>
  <c r="BH145" i="2"/>
  <c r="F36" s="1"/>
  <c r="BC95" i="1" s="1"/>
  <c r="BC94" s="1"/>
  <c r="BG145" i="2"/>
  <c r="BE145"/>
  <c r="F33" s="1"/>
  <c r="AZ95" i="1" s="1"/>
  <c r="T145" i="2"/>
  <c r="T144"/>
  <c r="T143" s="1"/>
  <c r="T142" s="1"/>
  <c r="R145"/>
  <c r="P145"/>
  <c r="P144"/>
  <c r="P143" s="1"/>
  <c r="BK145"/>
  <c r="BK144" s="1"/>
  <c r="J145"/>
  <c r="BF145" s="1"/>
  <c r="F138"/>
  <c r="F136"/>
  <c r="E134"/>
  <c r="F91"/>
  <c r="F89"/>
  <c r="E87"/>
  <c r="J24"/>
  <c r="E24"/>
  <c r="J92" s="1"/>
  <c r="J23"/>
  <c r="J21"/>
  <c r="E21"/>
  <c r="J91" s="1"/>
  <c r="J20"/>
  <c r="J18"/>
  <c r="E18"/>
  <c r="F139" s="1"/>
  <c r="J17"/>
  <c r="J12"/>
  <c r="J136" s="1"/>
  <c r="E7"/>
  <c r="E132" s="1"/>
  <c r="E85"/>
  <c r="AS94" i="1"/>
  <c r="L90"/>
  <c r="AM90"/>
  <c r="AM89"/>
  <c r="L89"/>
  <c r="AM87"/>
  <c r="L87"/>
  <c r="L85"/>
  <c r="L84"/>
  <c r="J138" i="3" l="1"/>
  <c r="J92"/>
  <c r="J138" i="4"/>
  <c r="J92"/>
  <c r="J89" i="2"/>
  <c r="J138"/>
  <c r="F92"/>
  <c r="J144"/>
  <c r="J98" s="1"/>
  <c r="BK143"/>
  <c r="F34" i="3"/>
  <c r="BA96" i="1" s="1"/>
  <c r="J34" i="3"/>
  <c r="AW96" i="1" s="1"/>
  <c r="AT96" s="1"/>
  <c r="F34" i="4"/>
  <c r="BA97" i="1" s="1"/>
  <c r="J34" i="4"/>
  <c r="AW97" i="1" s="1"/>
  <c r="AT97" s="1"/>
  <c r="BK692" i="4"/>
  <c r="J692" s="1"/>
  <c r="J120" s="1"/>
  <c r="J693"/>
  <c r="J121" s="1"/>
  <c r="BK646" i="3"/>
  <c r="J646" s="1"/>
  <c r="J120" s="1"/>
  <c r="J647"/>
  <c r="J121" s="1"/>
  <c r="J34" i="2"/>
  <c r="AW95" i="1" s="1"/>
  <c r="F34" i="2"/>
  <c r="BA95" i="1" s="1"/>
  <c r="AX94"/>
  <c r="W31"/>
  <c r="T142" i="3"/>
  <c r="W32" i="1"/>
  <c r="AY94"/>
  <c r="BK669" i="2"/>
  <c r="J669" s="1"/>
  <c r="J120" s="1"/>
  <c r="J670"/>
  <c r="J121" s="1"/>
  <c r="BK316"/>
  <c r="J316" s="1"/>
  <c r="J103" s="1"/>
  <c r="J317"/>
  <c r="J104" s="1"/>
  <c r="BK143" i="3"/>
  <c r="J144"/>
  <c r="J98" s="1"/>
  <c r="BK311"/>
  <c r="J311" s="1"/>
  <c r="J103" s="1"/>
  <c r="J312"/>
  <c r="J104" s="1"/>
  <c r="BK143" i="4"/>
  <c r="J144"/>
  <c r="J98" s="1"/>
  <c r="BK328"/>
  <c r="J328" s="1"/>
  <c r="J103" s="1"/>
  <c r="J329"/>
  <c r="J104" s="1"/>
  <c r="P142" i="2"/>
  <c r="AU95" i="1" s="1"/>
  <c r="AU94" s="1"/>
  <c r="BD94"/>
  <c r="W33" s="1"/>
  <c r="R143" i="2"/>
  <c r="R142" s="1"/>
  <c r="T328" i="4"/>
  <c r="T142" s="1"/>
  <c r="J139" i="2"/>
  <c r="J33"/>
  <c r="AV95" i="1" s="1"/>
  <c r="AT95" s="1"/>
  <c r="J136" i="3"/>
  <c r="F139"/>
  <c r="F33"/>
  <c r="AZ96" i="1" s="1"/>
  <c r="J136" i="4"/>
  <c r="F139"/>
  <c r="F33"/>
  <c r="AZ97" i="1" s="1"/>
  <c r="AZ94" s="1"/>
  <c r="AV94" l="1"/>
  <c r="W29"/>
  <c r="BK142" i="2"/>
  <c r="J142" s="1"/>
  <c r="J143"/>
  <c r="J97" s="1"/>
  <c r="BK142" i="4"/>
  <c r="J142" s="1"/>
  <c r="J143"/>
  <c r="J97" s="1"/>
  <c r="BK142" i="3"/>
  <c r="J142" s="1"/>
  <c r="J143"/>
  <c r="J97" s="1"/>
  <c r="BA94" i="1"/>
  <c r="AK29" l="1"/>
  <c r="W30"/>
  <c r="AW94"/>
  <c r="AK30" s="1"/>
  <c r="J96" i="4"/>
  <c r="J30"/>
  <c r="J96" i="3"/>
  <c r="J30"/>
  <c r="J30" i="2"/>
  <c r="J96"/>
  <c r="J39" i="3" l="1"/>
  <c r="AG96" i="1"/>
  <c r="AN96" s="1"/>
  <c r="AG95"/>
  <c r="J39" i="2"/>
  <c r="AG97" i="1"/>
  <c r="AN97" s="1"/>
  <c r="J39" i="4"/>
  <c r="AT94" i="1"/>
  <c r="AG94" l="1"/>
  <c r="AN95"/>
  <c r="AN94" l="1"/>
  <c r="AK26"/>
  <c r="AK35" s="1"/>
</calcChain>
</file>

<file path=xl/sharedStrings.xml><?xml version="1.0" encoding="utf-8"?>
<sst xmlns="http://schemas.openxmlformats.org/spreadsheetml/2006/main" count="17014" uniqueCount="1076">
  <si>
    <t>Export Komplet</t>
  </si>
  <si>
    <t/>
  </si>
  <si>
    <t>2.0</t>
  </si>
  <si>
    <t>ZAMOK</t>
  </si>
  <si>
    <t>False</t>
  </si>
  <si>
    <t>{e96801d7-f859-444c-a468-3a4c6fc9daad}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</si>
  <si>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</si>
  <si>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</si>
  <si>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</si>
  <si>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</si>
  <si>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</si>
  <si>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</si>
  <si>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</si>
  <si>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</si>
  <si>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Ostrov_11_190201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</si>
  <si>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</si>
  <si>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</si>
  <si>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</t>
  </si>
  <si>
    <t>KSO:</t>
  </si>
  <si>
    <t>CC-CZ:</t>
  </si>
  <si>
    <t>Místo:</t>
  </si>
  <si>
    <t xml:space="preserve"> </t>
  </si>
  <si>
    <t>Datum:</t>
  </si>
  <si>
    <t>20. 3. 2018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</si>
  <si>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</si>
  <si>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</si>
  <si>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</si>
  <si>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</si>
  <si>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</si>
  <si>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</si>
  <si>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</si>
  <si>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</si>
  <si>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</si>
  <si>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>True</t>
  </si>
  <si>
    <t>Zpracovatel:</t>
  </si>
  <si>
    <t>Poznámka:</t>
  </si>
  <si>
    <t>*** cena předběžná, výběr dle investora. _x000D_
Rozpočet neobsahuje elektroinstalaci, vysekání a začištění drážek elektroinstalace.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</si>
  <si>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</si>
  <si>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</si>
  <si>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</si>
  <si>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</si>
  <si>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</si>
  <si>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</si>
  <si>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</si>
  <si>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</si>
  <si>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</si>
  <si>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</si>
  <si>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</si>
  <si>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</si>
  <si>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</si>
  <si>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</si>
  <si>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</si>
  <si>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</si>
  <si>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</si>
  <si>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</si>
  <si>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</si>
  <si>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</si>
  <si>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</si>
  <si>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</si>
  <si>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</si>
  <si>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</si>
  <si>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</si>
  <si>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</si>
  <si>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</si>
  <si>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</si>
  <si>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</si>
  <si>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</si>
  <si>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</si>
  <si>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</si>
  <si>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</si>
  <si>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</si>
  <si>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</si>
  <si>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</si>
  <si>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</si>
  <si>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</si>
  <si>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</si>
  <si>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</si>
  <si>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</si>
  <si>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</si>
  <si>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</si>
  <si>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</si>
  <si>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</si>
  <si>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</si>
  <si>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Hlavní 795/11, Ostrov</t>
  </si>
  <si>
    <t>STA</t>
  </si>
  <si>
    <t>1</t>
  </si>
  <si>
    <t>{2f573130-bd38-44bc-9643-32f86bc26f14}</t>
  </si>
  <si>
    <t>4</t>
  </si>
  <si>
    <t>Hlavní 860/2, Ostrov</t>
  </si>
  <si>
    <t>{12b58a2e-806f-4138-94ff-4b7361bb28bb}</t>
  </si>
  <si>
    <t>5</t>
  </si>
  <si>
    <t>Hlavní 796/25, Ostrov</t>
  </si>
  <si>
    <t>{51bbcffc-f09a-433e-9e28-4f11077e4ad5}</t>
  </si>
  <si>
    <t>KRYCÍ LIST SOUPISU PRACÍ</t>
  </si>
  <si>
    <t>Objekt:</t>
  </si>
  <si>
    <t>3 - Hlavní 795/11,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</si>
  <si>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</si>
  <si>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</si>
  <si>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</si>
  <si>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</si>
  <si>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</si>
  <si>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</si>
  <si>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</si>
  <si>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</si>
  <si>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</si>
  <si>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</si>
  <si>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</si>
  <si>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</si>
  <si>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</si>
  <si>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</si>
  <si>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</si>
  <si>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</si>
  <si>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</si>
  <si>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</si>
  <si>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</si>
  <si>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</si>
  <si>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</si>
  <si>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</si>
  <si>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</si>
  <si>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</si>
  <si>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</si>
  <si>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</si>
  <si>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</si>
  <si>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</si>
  <si>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</si>
  <si>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</si>
  <si>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</si>
  <si>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</si>
  <si>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</si>
  <si>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</si>
  <si>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</si>
  <si>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</si>
  <si>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</si>
  <si>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</si>
  <si>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</si>
  <si>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</si>
  <si>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</si>
  <si>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</si>
  <si>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</si>
  <si>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</si>
  <si>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</si>
  <si>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</si>
  <si>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</si>
  <si>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</si>
  <si>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</si>
  <si>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340271015</t>
  </si>
  <si>
    <t>Zazdívka otvorů v příčkách nebo stěnách plochy do 4 m2 tvárnicemi pórobetonovými tl 75 mm</t>
  </si>
  <si>
    <t>m2</t>
  </si>
  <si>
    <t>CS ÚRS 2019 01</t>
  </si>
  <si>
    <t>2</t>
  </si>
  <si>
    <t>-588167493</t>
  </si>
  <si>
    <t>VV</t>
  </si>
  <si>
    <t>"pro rozvody - odhad" 1,2*2,5</t>
  </si>
  <si>
    <t>340271025</t>
  </si>
  <si>
    <t>Zazdívka otvorů v příčkách nebo stěnách plochy do 4 m2 tvárnicemi pórobetonovými tl 100 mm</t>
  </si>
  <si>
    <t>-727563213</t>
  </si>
  <si>
    <t>"ob.pokoj x kuchyň" 2,2*(1,6)-(0,8*2,0)</t>
  </si>
  <si>
    <t>Součet</t>
  </si>
  <si>
    <t>346244352</t>
  </si>
  <si>
    <t>Obezdívka koupelnových van ploch rovných tl 50 mm z pórobetonových přesných tvárnic</t>
  </si>
  <si>
    <t>CS ÚRS 2018 01</t>
  </si>
  <si>
    <t>-2111957078</t>
  </si>
  <si>
    <t>"koupelna " 0,6*(0,7+1,8+0,7+1,8)</t>
  </si>
  <si>
    <t>346244354</t>
  </si>
  <si>
    <t>Obezdívka koupelnových van ploch rovných tl 100 mm z pórobetonových přesných tvárnic</t>
  </si>
  <si>
    <t>796192458</t>
  </si>
  <si>
    <t>"WC - Geberit" 1,2*0,8</t>
  </si>
  <si>
    <t>6</t>
  </si>
  <si>
    <t>Úpravy povrchů, podlahy a osazování výplní</t>
  </si>
  <si>
    <t>611131121</t>
  </si>
  <si>
    <t>Penetrační disperzní nátěr vnitřních stropů nanášený ručně</t>
  </si>
  <si>
    <t>943963349</t>
  </si>
  <si>
    <t>"kuchyň" 4,1*3,1</t>
  </si>
  <si>
    <t>"ob.pokoj" 4,2*3,6</t>
  </si>
  <si>
    <t>"pokoj" 4,2*3,5</t>
  </si>
  <si>
    <t>"chodba" 1,2*2,0+1,4*2,9</t>
  </si>
  <si>
    <t>"komora" 1,2*1,0</t>
  </si>
  <si>
    <t>"koupelna" 2,0*1,8</t>
  </si>
  <si>
    <t>"WC" 1,8*0,8</t>
  </si>
  <si>
    <t>611142001</t>
  </si>
  <si>
    <t>Potažení vnitřních stropů sklovláknitým pletivem vtlačeným do tenkovrstvé hmoty</t>
  </si>
  <si>
    <t>1134926441</t>
  </si>
  <si>
    <t>7</t>
  </si>
  <si>
    <t>611311131</t>
  </si>
  <si>
    <t>Potažení vnitřních rovných stropů vápenným štukem tloušťky do 3 mm</t>
  </si>
  <si>
    <t>1150702567</t>
  </si>
  <si>
    <t>8</t>
  </si>
  <si>
    <t>612131121</t>
  </si>
  <si>
    <t>Penetrační disperzní nátěr vnitřních stěn nanášený ručně</t>
  </si>
  <si>
    <t>1714657641</t>
  </si>
  <si>
    <t>"kuchyň" 2,5*(4,1+4,1+3,1+3,1)-(0,8*2,0+1,6*2,0+1,4*1,4)</t>
  </si>
  <si>
    <t>"ob.pokoj" 2,5*(4,2+4,2+3,6+3,6)-(0,8*2,0+1,6*2,0+1,35*1,4+0,75*2,1)</t>
  </si>
  <si>
    <t>"pokoj" 2,5*(4,2+4,2+3,5+3,5)-(0,8*2,0*2+1,4*2,05)</t>
  </si>
  <si>
    <t>"chodba" 2,5*(3,2+3,2+2,9+2,9)-(0,6*2,0*2+0,8*2,0*4)</t>
  </si>
  <si>
    <t>"komora" 2,5*(1,2+1,2+1,0+1,0)-(0,6*2,0+0,6*0,9)</t>
  </si>
  <si>
    <t>"koupelna" 2,5*(2,0+2,0+1,8+1,8)-(0,6*2,0+0,7*2,5)</t>
  </si>
  <si>
    <t>"WC" 2,5*(1,8+1,8+0,8+0,8)-(0,6*0,9+0,7*2,5)</t>
  </si>
  <si>
    <t>9</t>
  </si>
  <si>
    <t>612142001</t>
  </si>
  <si>
    <t>Potažení vnitřních stěn sklovláknitým pletivem vtlačeným do tenkovrstvé hmoty</t>
  </si>
  <si>
    <t>-303951294</t>
  </si>
  <si>
    <t>10</t>
  </si>
  <si>
    <t>612311131</t>
  </si>
  <si>
    <t>Potažení vnitřních stěn vápenným štukem tloušťky do 3 mm</t>
  </si>
  <si>
    <t>114400111</t>
  </si>
  <si>
    <t>"koupelna" (2,5-2,15)*(2,0+2,0+1,8+1,8)</t>
  </si>
  <si>
    <t>"WC" (2,5-2,15)*(1,8+1,8+0,8+0,8)</t>
  </si>
  <si>
    <t>11</t>
  </si>
  <si>
    <t>612321121</t>
  </si>
  <si>
    <t>Vápenocementová omítka hladká jednovrstvá vnitřních stěn nanášená ručně</t>
  </si>
  <si>
    <t>-1289947690</t>
  </si>
  <si>
    <t xml:space="preserve">"koupelna" </t>
  </si>
  <si>
    <t>2,15*(2,0+2,0+1,8+1,8)-(0,6*2,0+0,7*2,5)</t>
  </si>
  <si>
    <t>"wc, okno neodečteno, výměra se použije na ostění okna"</t>
  </si>
  <si>
    <t>2,15*(1,8+1,8+0,8+0,8)</t>
  </si>
  <si>
    <t>12</t>
  </si>
  <si>
    <t>612325111</t>
  </si>
  <si>
    <t>Vápenocementová hladká omítka rýh ve stěnách šířky do 150 mm</t>
  </si>
  <si>
    <t>838409861</t>
  </si>
  <si>
    <t>"rozvody - odhad"</t>
  </si>
  <si>
    <t>"koupelna" (1,8+2,0)*0,1</t>
  </si>
  <si>
    <t>"kuchyň" 2,5*0,1</t>
  </si>
  <si>
    <t>Mezisoučet</t>
  </si>
  <si>
    <t>"odhad"</t>
  </si>
  <si>
    <t>"koupelna, wc, kuchyň" ((1,8+2,0)+(2,0)+(2,5))*2*0,1</t>
  </si>
  <si>
    <t>13</t>
  </si>
  <si>
    <t>619991011</t>
  </si>
  <si>
    <t>Obalení konstrukcí a prvků fólií přilepenou lepící páskou</t>
  </si>
  <si>
    <t>-695257421</t>
  </si>
  <si>
    <t>"kuchyň"  (1,4*1,4)</t>
  </si>
  <si>
    <t>"ob.pokoj"  (1,35*1,4+0,75*2,1)</t>
  </si>
  <si>
    <t>"pokoj"  (1,4*2,05)</t>
  </si>
  <si>
    <t>"wc" (0,6*0,9)</t>
  </si>
  <si>
    <t>"komora" (0,6*0,9)</t>
  </si>
  <si>
    <t>14</t>
  </si>
  <si>
    <t>632441114</t>
  </si>
  <si>
    <t>Potěr anhydritový samonivelační tl do 50 mm ze suchých směsí</t>
  </si>
  <si>
    <t>17248622</t>
  </si>
  <si>
    <t>632481213</t>
  </si>
  <si>
    <t>Separační vrstva z PE fólie</t>
  </si>
  <si>
    <t>2023635971</t>
  </si>
  <si>
    <t>16</t>
  </si>
  <si>
    <t>634112113</t>
  </si>
  <si>
    <t>Obvodová dilatace podlahovým páskem v 80 mm mezi stěnou a samonivelačním potěrem</t>
  </si>
  <si>
    <t>m</t>
  </si>
  <si>
    <t>342113868</t>
  </si>
  <si>
    <t>"kuchyň" 4,1+4,1+3,1+3,1</t>
  </si>
  <si>
    <t>"ob.pokoj" 4,2+4,2+3,6+3,6</t>
  </si>
  <si>
    <t>"pokoj" 4,2+4,2+3,5+3,5</t>
  </si>
  <si>
    <t>"chodba" 2,9+2,9+3,2+3,2</t>
  </si>
  <si>
    <t>"komora" 1,2+1,2+1,0+1,0</t>
  </si>
  <si>
    <t>"koupelna" 2,0+2,0+1,8+1,8-(0,7)</t>
  </si>
  <si>
    <t>"WC" 1,8+1,8+0,8+0,8-(0,7)</t>
  </si>
  <si>
    <t>Ostatní konstrukce a práce, bourání</t>
  </si>
  <si>
    <t>17</t>
  </si>
  <si>
    <t>952901111</t>
  </si>
  <si>
    <t>Vyčištění budov bytové a občanské výstavby při výšce podlaží do 4 m</t>
  </si>
  <si>
    <t>-972267358</t>
  </si>
  <si>
    <t>18</t>
  </si>
  <si>
    <t>965042141</t>
  </si>
  <si>
    <t>Bourání podkladů pod dlažby nebo mazanin betonových nebo z litého asfaltu tl do 100 mm pl přes 4 m2</t>
  </si>
  <si>
    <t>m3</t>
  </si>
  <si>
    <t>-2076657776</t>
  </si>
  <si>
    <t>"kuchyň"(4,1*3,1)*0,05</t>
  </si>
  <si>
    <t>"chodba" (1,2*2,0+1,4*2,9)*0,05</t>
  </si>
  <si>
    <t>"komora" (1,2*1,0)*0,05</t>
  </si>
  <si>
    <t>"koupelna" (2,0*1,8)*0,05</t>
  </si>
  <si>
    <t>"WC" (1,8*0,8)*0,05</t>
  </si>
  <si>
    <t>19</t>
  </si>
  <si>
    <t>968062455</t>
  </si>
  <si>
    <t>Vybourání dřevěných dveřních zárubní pl do 2 m2</t>
  </si>
  <si>
    <t>1299644943</t>
  </si>
  <si>
    <t>"komora" 0,6*2,0</t>
  </si>
  <si>
    <t>"koupelna" 0,6*2,0</t>
  </si>
  <si>
    <t>"kuchyň x chodba" 0,8*2,0</t>
  </si>
  <si>
    <t>"pokoj x ob.pokoj" 0,8*2,0</t>
  </si>
  <si>
    <t>"chodba x pokoj" 0,8*2,0</t>
  </si>
  <si>
    <t>20</t>
  </si>
  <si>
    <t>968062456</t>
  </si>
  <si>
    <t>Vybourání dřevěných dveřních zárubní pl přes 2 m2</t>
  </si>
  <si>
    <t>-2133229474</t>
  </si>
  <si>
    <t>"kuchyň x ob.pokoj" 1,6*2,0</t>
  </si>
  <si>
    <t>971033631</t>
  </si>
  <si>
    <t>Vybourání otvorů ve zdivu cihelném pl do 4 m2 na MVC nebo MV tl do 150 mm</t>
  </si>
  <si>
    <t>-977924987</t>
  </si>
  <si>
    <t>22</t>
  </si>
  <si>
    <t>974031132</t>
  </si>
  <si>
    <t>Vysekání rýh ve zdivu cihelném hl do 50 mm š do 70 mm</t>
  </si>
  <si>
    <t>-529769775</t>
  </si>
  <si>
    <t>"koupelna" (1,8+2,0)</t>
  </si>
  <si>
    <t>"kuchyň" 2,5</t>
  </si>
  <si>
    <t>"koupelna, wc, kuchyň" ((1,8+2,0)+(2,0)+(2,5))*2</t>
  </si>
  <si>
    <t>23</t>
  </si>
  <si>
    <t>978013191</t>
  </si>
  <si>
    <t>Otlučení (osekání) vnitřní vápenné nebo vápenocementové omítky stěn v rozsahu do 100 %</t>
  </si>
  <si>
    <t>-133627202</t>
  </si>
  <si>
    <t>997</t>
  </si>
  <si>
    <t>Přesun sutě</t>
  </si>
  <si>
    <t>24</t>
  </si>
  <si>
    <t>997013211</t>
  </si>
  <si>
    <t>Vnitrostaveništní doprava suti a vybouraných hmot pro budovy v do 6 m ručně</t>
  </si>
  <si>
    <t>t</t>
  </si>
  <si>
    <t>-1495050375</t>
  </si>
  <si>
    <t>25</t>
  </si>
  <si>
    <t>997013511</t>
  </si>
  <si>
    <t>Odvoz suti a vybouraných hmot z meziskládky na skládku do 1 km s naložením a se složením</t>
  </si>
  <si>
    <t>279863532</t>
  </si>
  <si>
    <t>26</t>
  </si>
  <si>
    <t>997013509</t>
  </si>
  <si>
    <t>Příplatek k odvozu suti a vybouraných hmot na skládku ZKD 1 km přes 1 km</t>
  </si>
  <si>
    <t>-1427940741</t>
  </si>
  <si>
    <t>13,713*5 'Přepočtené koeficientem množství</t>
  </si>
  <si>
    <t>27</t>
  </si>
  <si>
    <t>997013811</t>
  </si>
  <si>
    <t>Poplatek za uložení na skládce (skládkovné) stavebního odpadu dřevěného kód odpadu 170 201</t>
  </si>
  <si>
    <t>-26131486</t>
  </si>
  <si>
    <t>"762" 0,537</t>
  </si>
  <si>
    <t>"766" 0,826</t>
  </si>
  <si>
    <t>"775" 0,746</t>
  </si>
  <si>
    <t>28</t>
  </si>
  <si>
    <t>997013831</t>
  </si>
  <si>
    <t>Poplatek za uložení na skládce (skládkovné) stavebního odpadu směsného kód odpadu 170 904</t>
  </si>
  <si>
    <t>-540163927</t>
  </si>
  <si>
    <t>13,721-2,0109</t>
  </si>
  <si>
    <t>998</t>
  </si>
  <si>
    <t>Přesun hmot</t>
  </si>
  <si>
    <t>29</t>
  </si>
  <si>
    <t>998011001</t>
  </si>
  <si>
    <t>Přesun hmot pro budovy zděné v do 6 m</t>
  </si>
  <si>
    <t>-1825167303</t>
  </si>
  <si>
    <t>PSV</t>
  </si>
  <si>
    <t>Práce a dodávky PSV</t>
  </si>
  <si>
    <t>713</t>
  </si>
  <si>
    <t>Izolace tepelné</t>
  </si>
  <si>
    <t>30</t>
  </si>
  <si>
    <t>713120811</t>
  </si>
  <si>
    <t>Odstranění tepelné izolace podlah volně kladené z vláknitých materiálů tl do 100 mm</t>
  </si>
  <si>
    <t>454147914</t>
  </si>
  <si>
    <t>31</t>
  </si>
  <si>
    <t>713121111</t>
  </si>
  <si>
    <t>Montáž izolace tepelné podlah volně kladenými rohožemi, pásy, dílci, deskami 1 vrstva</t>
  </si>
  <si>
    <t>205625039</t>
  </si>
  <si>
    <t>32</t>
  </si>
  <si>
    <t>M</t>
  </si>
  <si>
    <t>28372309</t>
  </si>
  <si>
    <t>deska EPS 100 pro trvalé zatížení v tlaku (max. 2000 kg/m2) tl 100mm</t>
  </si>
  <si>
    <t>186072621</t>
  </si>
  <si>
    <t>29,82*1,05 'Přepočtené koeficientem množství</t>
  </si>
  <si>
    <t>33</t>
  </si>
  <si>
    <t>713190813</t>
  </si>
  <si>
    <t>Odstranění tepelné izolace škvárového lože tloušťky do 150 mm</t>
  </si>
  <si>
    <t>-1815567118</t>
  </si>
  <si>
    <t>34</t>
  </si>
  <si>
    <t>998713101</t>
  </si>
  <si>
    <t>Přesun hmot tonážní pro izolace tepelné v objektech v do 6 m</t>
  </si>
  <si>
    <t>-347799915</t>
  </si>
  <si>
    <t>721</t>
  </si>
  <si>
    <t>Zdravotechnika - vnitřní kanalizace</t>
  </si>
  <si>
    <t>35</t>
  </si>
  <si>
    <t>72100001R</t>
  </si>
  <si>
    <t>Napojení na stávající rozvod kanalizace</t>
  </si>
  <si>
    <t>kpt.</t>
  </si>
  <si>
    <t>172371527</t>
  </si>
  <si>
    <t>36</t>
  </si>
  <si>
    <t>721173706</t>
  </si>
  <si>
    <t>Potrubí kanalizační z PE odpadní DN 100</t>
  </si>
  <si>
    <t>-1469337632</t>
  </si>
  <si>
    <t>"WC" 1</t>
  </si>
  <si>
    <t>37</t>
  </si>
  <si>
    <t>721173723</t>
  </si>
  <si>
    <t>Potrubí kanalizační z PE připojovací DN 50</t>
  </si>
  <si>
    <t>-201001909</t>
  </si>
  <si>
    <t>38</t>
  </si>
  <si>
    <t>998721101</t>
  </si>
  <si>
    <t>Přesun hmot tonážní pro vnitřní kanalizace v objektech v do 6 m</t>
  </si>
  <si>
    <t>-1579651674</t>
  </si>
  <si>
    <t>722</t>
  </si>
  <si>
    <t>Zdravotechnika - vnitřní vodovod</t>
  </si>
  <si>
    <t>39</t>
  </si>
  <si>
    <t>722174002</t>
  </si>
  <si>
    <t>Potrubí vodovodní plastové PPR svar polyfuze PN 16 D 20 x 2,8 mm</t>
  </si>
  <si>
    <t>2098949649</t>
  </si>
  <si>
    <t>40</t>
  </si>
  <si>
    <t>722240101</t>
  </si>
  <si>
    <t>Ventily plastové PPR přímé DN 20</t>
  </si>
  <si>
    <t>kus</t>
  </si>
  <si>
    <t>-1118222965</t>
  </si>
  <si>
    <t>"koupelna" 2+1</t>
  </si>
  <si>
    <t>"kuchyň" 2+1</t>
  </si>
  <si>
    <t>41</t>
  </si>
  <si>
    <t>998722101</t>
  </si>
  <si>
    <t>Přesun hmot tonážní pro vnitřní vodovod v objektech v do 6 m</t>
  </si>
  <si>
    <t>802288311</t>
  </si>
  <si>
    <t>725</t>
  </si>
  <si>
    <t>Zdravotechnika - zařizovací předměty</t>
  </si>
  <si>
    <t>42</t>
  </si>
  <si>
    <t>725110811</t>
  </si>
  <si>
    <t>Demontáž klozetů splachovací s nádrží</t>
  </si>
  <si>
    <t>soubor</t>
  </si>
  <si>
    <t>248172435</t>
  </si>
  <si>
    <t>43</t>
  </si>
  <si>
    <t>725112022</t>
  </si>
  <si>
    <t>Klozet keramický závěsný na nosné stěny s hlubokým splachováním odpad vodorovný ***</t>
  </si>
  <si>
    <t>206475270</t>
  </si>
  <si>
    <t>44</t>
  </si>
  <si>
    <t>725210821</t>
  </si>
  <si>
    <t>Demontáž umyvadel bez výtokových armatur</t>
  </si>
  <si>
    <t>400776917</t>
  </si>
  <si>
    <t>45</t>
  </si>
  <si>
    <t>725211602</t>
  </si>
  <si>
    <t>Umyvadlo keramické připevněné na stěnu šrouby bílé bez krytu na sifon 550 mm ***</t>
  </si>
  <si>
    <t>-2107756263</t>
  </si>
  <si>
    <t>46</t>
  </si>
  <si>
    <t>72522084R</t>
  </si>
  <si>
    <t>Demontáž van obezděných</t>
  </si>
  <si>
    <t>-2112247490</t>
  </si>
  <si>
    <t>47</t>
  </si>
  <si>
    <t>725222116</t>
  </si>
  <si>
    <t>Vana bez armatur výtokových akrylátová se zápachovou uzávěrkou 1700x700 mm ***</t>
  </si>
  <si>
    <t>1995223849</t>
  </si>
  <si>
    <t>48</t>
  </si>
  <si>
    <t>725820801</t>
  </si>
  <si>
    <t>Demontáž baterie nástěnné do G 3 / 4</t>
  </si>
  <si>
    <t>-1701152732</t>
  </si>
  <si>
    <t>49</t>
  </si>
  <si>
    <t>725822633</t>
  </si>
  <si>
    <t>Baterie umyvadlová stojánková klasická s výpusti ***</t>
  </si>
  <si>
    <t>-2070778405</t>
  </si>
  <si>
    <t>50</t>
  </si>
  <si>
    <t>725831312</t>
  </si>
  <si>
    <t>Baterie vanová nástěnná páková s příslušenstvím a pevným držákem ***</t>
  </si>
  <si>
    <t>1488782077</t>
  </si>
  <si>
    <t>51</t>
  </si>
  <si>
    <t>72598012R</t>
  </si>
  <si>
    <t>Dvířka 60/60</t>
  </si>
  <si>
    <t>-1487606305</t>
  </si>
  <si>
    <t>52</t>
  </si>
  <si>
    <t>998725101</t>
  </si>
  <si>
    <t>Přesun hmot tonážní pro zařizovací předměty v objektech v do 6 m</t>
  </si>
  <si>
    <t>-1960034219</t>
  </si>
  <si>
    <t>726</t>
  </si>
  <si>
    <t>Zdravotechnika - předstěnové instalace</t>
  </si>
  <si>
    <t>53</t>
  </si>
  <si>
    <t>726111031</t>
  </si>
  <si>
    <t>Instalační předstěna - klozet s ovládáním zepředu v 1080 mm závěsný do masivní zděné kce</t>
  </si>
  <si>
    <t>-639595749</t>
  </si>
  <si>
    <t>54</t>
  </si>
  <si>
    <t>998726111</t>
  </si>
  <si>
    <t>Přesun hmot tonážní pro instalační prefabrikáty v objektech v do 6 m</t>
  </si>
  <si>
    <t>369524378</t>
  </si>
  <si>
    <t>733</t>
  </si>
  <si>
    <t>Ústřední vytápění - rozvodné potrubí</t>
  </si>
  <si>
    <t>55</t>
  </si>
  <si>
    <t>73300001R</t>
  </si>
  <si>
    <t>Vypouštění a napouštění stoupaček</t>
  </si>
  <si>
    <t>2069262934</t>
  </si>
  <si>
    <t>56</t>
  </si>
  <si>
    <t>733110803</t>
  </si>
  <si>
    <t>Demontáž potrubí ocelového závitového do DN 15</t>
  </si>
  <si>
    <t>633554912</t>
  </si>
  <si>
    <t>"pro trubky topení"</t>
  </si>
  <si>
    <t>(2,5)*2</t>
  </si>
  <si>
    <t>(1,0+2,5)*2</t>
  </si>
  <si>
    <t>(1,2)*2</t>
  </si>
  <si>
    <t>57</t>
  </si>
  <si>
    <t>733222102</t>
  </si>
  <si>
    <t>Potrubí měděné polotvrdé spojované měkkým pájením D 15x1</t>
  </si>
  <si>
    <t>-1887259971</t>
  </si>
  <si>
    <t>58</t>
  </si>
  <si>
    <t>998733101</t>
  </si>
  <si>
    <t>Přesun hmot tonážní pro rozvody potrubí v objektech v do 6 m</t>
  </si>
  <si>
    <t>-270179707</t>
  </si>
  <si>
    <t>734</t>
  </si>
  <si>
    <t>Ústřední vytápění - armatury</t>
  </si>
  <si>
    <t>59</t>
  </si>
  <si>
    <t>73400001R</t>
  </si>
  <si>
    <t>Řezání závitů do G 1"</t>
  </si>
  <si>
    <t>311292238</t>
  </si>
  <si>
    <t>2*4</t>
  </si>
  <si>
    <t>60</t>
  </si>
  <si>
    <t>734222801</t>
  </si>
  <si>
    <t>Ventil závitový termostatický rohový G 3/8 PN 16 do 110°C s ruční hlavou chromovaný</t>
  </si>
  <si>
    <t>938091530</t>
  </si>
  <si>
    <t>61</t>
  </si>
  <si>
    <t>998734101</t>
  </si>
  <si>
    <t>Přesun hmot tonážní pro armatury v objektech v do 6 m</t>
  </si>
  <si>
    <t>-1729265499</t>
  </si>
  <si>
    <t>735</t>
  </si>
  <si>
    <t>Ústřední vytápění - otopná tělesa</t>
  </si>
  <si>
    <t>62</t>
  </si>
  <si>
    <t>735111810</t>
  </si>
  <si>
    <t>Demontáž otopného tělesa litinového článkového</t>
  </si>
  <si>
    <t>-1741310267</t>
  </si>
  <si>
    <t>0,6*0,6</t>
  </si>
  <si>
    <t>0,5*0,6</t>
  </si>
  <si>
    <t>0,7*0,6</t>
  </si>
  <si>
    <t>63</t>
  </si>
  <si>
    <t>735151373</t>
  </si>
  <si>
    <t>Otopné těleso panelové dvoudeskové bez přídavné přestupní plochy výška/délka 600/600 mm výkon 587 W</t>
  </si>
  <si>
    <t>-110880875</t>
  </si>
  <si>
    <t>64</t>
  </si>
  <si>
    <t>735151374</t>
  </si>
  <si>
    <t>Otopné těleso panelové dvoudeskové bez přídavné přestupní plochy výška/délka 600/700 mm výkon 685 W</t>
  </si>
  <si>
    <t>-1809410934</t>
  </si>
  <si>
    <t>65</t>
  </si>
  <si>
    <t>735164231</t>
  </si>
  <si>
    <t>Otopné těleso trubkové elektrické přímotopné výška/délka 900/595 mm</t>
  </si>
  <si>
    <t>-1041150962</t>
  </si>
  <si>
    <t>"koupelna" 1</t>
  </si>
  <si>
    <t>66</t>
  </si>
  <si>
    <t>998735101</t>
  </si>
  <si>
    <t>Přesun hmot tonážní pro otopná tělesa v objektech v do 6 m</t>
  </si>
  <si>
    <t>-1472152497</t>
  </si>
  <si>
    <t>762</t>
  </si>
  <si>
    <t>Konstrukce tesařské</t>
  </si>
  <si>
    <t>67</t>
  </si>
  <si>
    <t>762522811</t>
  </si>
  <si>
    <t>Demontáž podlah s polštáři z prken tloušťky do 32 mm</t>
  </si>
  <si>
    <t>-1721103340</t>
  </si>
  <si>
    <t>766</t>
  </si>
  <si>
    <t>Konstrukce truhlářské</t>
  </si>
  <si>
    <t>68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</si>
  <si>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</si>
  <si>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</si>
  <si>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602430742</t>
  </si>
  <si>
    <t>69</t>
  </si>
  <si>
    <t>766411821</t>
  </si>
  <si>
    <t>Demontáž truhlářského obložení stěn z palubek</t>
  </si>
  <si>
    <t>894212110</t>
  </si>
  <si>
    <t>"kuchyň" 1,6*(3,1+4,1-1,6)</t>
  </si>
  <si>
    <t>"chodba" 1,6*(2,9+2,9+3,2+3,2-0,6*2-0,8*3)</t>
  </si>
  <si>
    <t>70</t>
  </si>
  <si>
    <t>766411822</t>
  </si>
  <si>
    <t>Demontáž truhlářského obložení stěn podkladových roštů</t>
  </si>
  <si>
    <t>-230610625</t>
  </si>
  <si>
    <t>71</t>
  </si>
  <si>
    <t>766660171</t>
  </si>
  <si>
    <t>Montáž dveřních křídel otvíravých 1křídlových š do 0,8 m do obložkové zárubně</t>
  </si>
  <si>
    <t>836396460</t>
  </si>
  <si>
    <t>"60" 2</t>
  </si>
  <si>
    <t>"80" 4</t>
  </si>
  <si>
    <t>72</t>
  </si>
  <si>
    <t>61162930</t>
  </si>
  <si>
    <t>dveře vnitřní hladké laminované světlý dub plné 1křídlé 60x197cm ***</t>
  </si>
  <si>
    <t>-1798895358</t>
  </si>
  <si>
    <t>"komora" 1</t>
  </si>
  <si>
    <t>73</t>
  </si>
  <si>
    <t>61162960</t>
  </si>
  <si>
    <t>dveře vnitřní hladké laminované světlý dub sklo 2/3 1křídlé 80x197cm ***</t>
  </si>
  <si>
    <t>-1406784991</t>
  </si>
  <si>
    <t>"chodba x pokoj" 1</t>
  </si>
  <si>
    <t>"chodba x kuchyň" 1</t>
  </si>
  <si>
    <t>"kuchyň x ob.pokoj" 1</t>
  </si>
  <si>
    <t>74</t>
  </si>
  <si>
    <t>61162934</t>
  </si>
  <si>
    <t>dveře vnitřní hladké laminované světlý plné 1křídlé 800x1970mm dub ***</t>
  </si>
  <si>
    <t>1427334034</t>
  </si>
  <si>
    <t>75</t>
  </si>
  <si>
    <t>766660722</t>
  </si>
  <si>
    <t>Montáž dveřního kování - zámku</t>
  </si>
  <si>
    <t>-86528817</t>
  </si>
  <si>
    <t>76</t>
  </si>
  <si>
    <t>54914610</t>
  </si>
  <si>
    <t>kování vrchní dveřní klika včetně rozet a montážního materiálu R BB nerez PK ***</t>
  </si>
  <si>
    <t>278707857</t>
  </si>
  <si>
    <t>77</t>
  </si>
  <si>
    <t>766682111</t>
  </si>
  <si>
    <t>Montáž zárubní obložkových pro dveře jednokřídlové tl stěny do 170 mm</t>
  </si>
  <si>
    <t>207250124</t>
  </si>
  <si>
    <t>78</t>
  </si>
  <si>
    <t>61182258</t>
  </si>
  <si>
    <t>zárubeň obložková pro dveře 1křídlové 60,70,80,90x197cm tl 6-17cm,dub,buk ***</t>
  </si>
  <si>
    <t>128</t>
  </si>
  <si>
    <t>-1252429520</t>
  </si>
  <si>
    <t>79</t>
  </si>
  <si>
    <t>766695212</t>
  </si>
  <si>
    <t>Montáž truhlářských prahů dveří 1křídlových šířky do 10 cm</t>
  </si>
  <si>
    <t>-2057348351</t>
  </si>
  <si>
    <t>"vstup" 1</t>
  </si>
  <si>
    <t>80</t>
  </si>
  <si>
    <t>61187156</t>
  </si>
  <si>
    <t>práh dveřní dřevěný dubový tl 2cm dl 82cm š 10cm</t>
  </si>
  <si>
    <t>-853248109</t>
  </si>
  <si>
    <t>81</t>
  </si>
  <si>
    <t>766812840</t>
  </si>
  <si>
    <t>Demontáž kuchyňských linek dřevěných nebo kovových délky do 2,1 m</t>
  </si>
  <si>
    <t>-2084219582</t>
  </si>
  <si>
    <t>"kuchyň" 1</t>
  </si>
  <si>
    <t>82</t>
  </si>
  <si>
    <t>766825821</t>
  </si>
  <si>
    <t>Demontáž truhlářských vestavěných skříní dvoukřídlových</t>
  </si>
  <si>
    <t>449234842</t>
  </si>
  <si>
    <t>"komora - ragál" 2</t>
  </si>
  <si>
    <t>83</t>
  </si>
  <si>
    <t>998766101</t>
  </si>
  <si>
    <t>Přesun hmot tonážní pro konstrukce truhlářské v objektech v do 6 m</t>
  </si>
  <si>
    <t>925627855</t>
  </si>
  <si>
    <t>771</t>
  </si>
  <si>
    <t>Podlahy z dlaždic</t>
  </si>
  <si>
    <t>84</t>
  </si>
  <si>
    <t>771474112</t>
  </si>
  <si>
    <t>Montáž soklíků z dlaždic keramických rovných flexibilní lepidlo v do 90 mm</t>
  </si>
  <si>
    <t>1678699257</t>
  </si>
  <si>
    <t>"komora" 1,2+1,2+1,0+1,0-(0,6)</t>
  </si>
  <si>
    <t>85</t>
  </si>
  <si>
    <t>59761409</t>
  </si>
  <si>
    <t>dlažba keramická slinutá protiskluzná do interiéru i exteriéru pro vysoké mechanické namáhání přes 9 do 12 ks/m2 ***</t>
  </si>
  <si>
    <t>-636410567</t>
  </si>
  <si>
    <t>3,8*0,1</t>
  </si>
  <si>
    <t>0,38*1,1 'Přepočtené koeficientem množství</t>
  </si>
  <si>
    <t>86</t>
  </si>
  <si>
    <t>771531801</t>
  </si>
  <si>
    <t>Demontáž podlah z dlaždic cihelných kladených do malty</t>
  </si>
  <si>
    <t>1349686378</t>
  </si>
  <si>
    <t>87</t>
  </si>
  <si>
    <t>771574113</t>
  </si>
  <si>
    <t>Montáž podlah keramických režných hladkých lepených flexibilním lepidlem do 12 ks/m2</t>
  </si>
  <si>
    <t>1230811396</t>
  </si>
  <si>
    <t>88</t>
  </si>
  <si>
    <t>59761003</t>
  </si>
  <si>
    <t>dlažba keramická hutná hladká do interiéru přes 9 do 12 ks/m2 ***</t>
  </si>
  <si>
    <t>-652968491</t>
  </si>
  <si>
    <t>5,04*1,1 'Přepočtené koeficientem množství</t>
  </si>
  <si>
    <t>89</t>
  </si>
  <si>
    <t>-1578342819</t>
  </si>
  <si>
    <t>1,2*1,1 'Přepočtené koeficientem množství</t>
  </si>
  <si>
    <t>90</t>
  </si>
  <si>
    <t>771591111</t>
  </si>
  <si>
    <t>Podlahy penetrace podkladu</t>
  </si>
  <si>
    <t>-1734118552</t>
  </si>
  <si>
    <t>91</t>
  </si>
  <si>
    <t>771591115</t>
  </si>
  <si>
    <t>Podlahy spárování silikonem</t>
  </si>
  <si>
    <t>-408149377</t>
  </si>
  <si>
    <t>"koupelna" 2,0+2,0+1,8+1,8-(0,7+0,6)</t>
  </si>
  <si>
    <t>92</t>
  </si>
  <si>
    <t>998771101</t>
  </si>
  <si>
    <t>Přesun hmot tonážní pro podlahy z dlaždic v objektech v do 6 m</t>
  </si>
  <si>
    <t>-753481015</t>
  </si>
  <si>
    <t>775</t>
  </si>
  <si>
    <t>Podlahy skládané</t>
  </si>
  <si>
    <t>93</t>
  </si>
  <si>
    <t>775511800</t>
  </si>
  <si>
    <t>Demontáž podlah vlysových lepených s lištami lepenými</t>
  </si>
  <si>
    <t>-1387173912</t>
  </si>
  <si>
    <t>776</t>
  </si>
  <si>
    <t>Podlahy povlakové</t>
  </si>
  <si>
    <t>94</t>
  </si>
  <si>
    <t>776111111</t>
  </si>
  <si>
    <t>Broušení anhydritového podkladu povlakových podlah</t>
  </si>
  <si>
    <t>-1268900926</t>
  </si>
  <si>
    <t>95</t>
  </si>
  <si>
    <t>776111311</t>
  </si>
  <si>
    <t>Vysátí podkladu povlakových podlah</t>
  </si>
  <si>
    <t>553263955</t>
  </si>
  <si>
    <t>96</t>
  </si>
  <si>
    <t>776121111</t>
  </si>
  <si>
    <t>Vodou ředitelná penetrace savého podkladu povlakových podlah ředěná v poměru 1:3</t>
  </si>
  <si>
    <t>-318944381</t>
  </si>
  <si>
    <t>97</t>
  </si>
  <si>
    <t>776201814</t>
  </si>
  <si>
    <t>Demontáž povlakových podlahovin volně položených podlepených páskou</t>
  </si>
  <si>
    <t>1435112506</t>
  </si>
  <si>
    <t>98</t>
  </si>
  <si>
    <t>776231111</t>
  </si>
  <si>
    <t>Lepení lamel a čtverců z vinylu standardním lepidlem</t>
  </si>
  <si>
    <t>975979889</t>
  </si>
  <si>
    <t>99</t>
  </si>
  <si>
    <t>28411050</t>
  </si>
  <si>
    <t>dílce vinylové tl2,0 mm,nášlap.vrstva 0,40 mm,úpr.PUR, tř.zátěže 23/32/41,otlak 0,05mm,R10,tř.otěru T,Bfl S1,bez ftalátů ***</t>
  </si>
  <si>
    <t>-815111015</t>
  </si>
  <si>
    <t>48,99</t>
  </si>
  <si>
    <t>48,99*1,1 'Přepočtené koeficientem množství</t>
  </si>
  <si>
    <t>100</t>
  </si>
  <si>
    <t>776410811</t>
  </si>
  <si>
    <t>Odstranění soklíků a lišt pryžových nebo plastových</t>
  </si>
  <si>
    <t>-77568277</t>
  </si>
  <si>
    <t>"kuchyň" 4,1+4,1+3,1+3,1-(1,6+0,8)</t>
  </si>
  <si>
    <t>"chodba" 2,9+2,9+3,2+3,2-(0,6*2+0,8*3)</t>
  </si>
  <si>
    <t>"komora" 1,2+1,0+1,2+1,0-(0,6)</t>
  </si>
  <si>
    <t>101</t>
  </si>
  <si>
    <t>776421111</t>
  </si>
  <si>
    <t>Montáž obvodových lišt lepením</t>
  </si>
  <si>
    <t>1192632047</t>
  </si>
  <si>
    <t>"kuchyň" 4,1+4,1+3,1+3,1-(0,8*2)</t>
  </si>
  <si>
    <t>"ob.pokoj" 4,2+4,2+3,6+3,6-(0,8*2)</t>
  </si>
  <si>
    <t>"pokoj" 4,2+4,2+3,5+3,5-(0,8*2)</t>
  </si>
  <si>
    <t>"chodba" 3,2+3,2+2,9+2,9-(0,6*2+0,8*3)</t>
  </si>
  <si>
    <t>102</t>
  </si>
  <si>
    <t>61418102</t>
  </si>
  <si>
    <t>lišta podlahová dřevěná buk 8x35mm ***</t>
  </si>
  <si>
    <t>-478461822</t>
  </si>
  <si>
    <t>49,20</t>
  </si>
  <si>
    <t>49,2*1,05 'Přepočtené koeficientem množství</t>
  </si>
  <si>
    <t>103</t>
  </si>
  <si>
    <t>776421312</t>
  </si>
  <si>
    <t>Montáž přechodových šroubovaných lišt</t>
  </si>
  <si>
    <t>1728391042</t>
  </si>
  <si>
    <t>0,6*2</t>
  </si>
  <si>
    <t>0,8*4</t>
  </si>
  <si>
    <t>104</t>
  </si>
  <si>
    <t>55343120</t>
  </si>
  <si>
    <t>profil přechodový Al vrtaný 30 mm stříbro ***</t>
  </si>
  <si>
    <t>-537892723</t>
  </si>
  <si>
    <t>4,4*1,05 'Přepočtené koeficientem množství</t>
  </si>
  <si>
    <t>105</t>
  </si>
  <si>
    <t>998776101</t>
  </si>
  <si>
    <t>Přesun hmot tonážní pro podlahy povlakové v objektech v do 6 m</t>
  </si>
  <si>
    <t>1662729473</t>
  </si>
  <si>
    <t>781</t>
  </si>
  <si>
    <t>Dokončovací práce - obklady</t>
  </si>
  <si>
    <t>106</t>
  </si>
  <si>
    <t>781471810</t>
  </si>
  <si>
    <t>Demontáž obkladů z obkladaček keramických kladených do malty</t>
  </si>
  <si>
    <t>1938549807</t>
  </si>
  <si>
    <t>"koupelna" 1,6*(2,0+2,0+1,8+1,8-0,7-0,6)</t>
  </si>
  <si>
    <t>"kuchyň" 0,3*1,4+0,5*1,4+0,5*3,09+0,8*0,8</t>
  </si>
  <si>
    <t>107</t>
  </si>
  <si>
    <t>781474114</t>
  </si>
  <si>
    <t>Montáž obkladů vnitřních keramických hladkých do 22 ks/m2 lepených flexibilním lepidlem</t>
  </si>
  <si>
    <t>1323032931</t>
  </si>
  <si>
    <t>108</t>
  </si>
  <si>
    <t>59761040</t>
  </si>
  <si>
    <t>obkládačky keramické koupelnové (bílé i barevné) přes 19 do 22 ks/m2 ***</t>
  </si>
  <si>
    <t>875977664</t>
  </si>
  <si>
    <t>24,57</t>
  </si>
  <si>
    <t>24,57*1,1 'Přepočtené koeficientem množství</t>
  </si>
  <si>
    <t>109</t>
  </si>
  <si>
    <t>781494111</t>
  </si>
  <si>
    <t>Plastové profily rohové lepené flexibilním lepidlem</t>
  </si>
  <si>
    <t>689368403</t>
  </si>
  <si>
    <t>"koupelna x WC" (2,5)*2</t>
  </si>
  <si>
    <t>"WC" (0,6+0,9+0,6+0,9)</t>
  </si>
  <si>
    <t>110</t>
  </si>
  <si>
    <t>781494211</t>
  </si>
  <si>
    <t>Plastové profily vanové lepené flexibilním lepidlem</t>
  </si>
  <si>
    <t>422572349</t>
  </si>
  <si>
    <t>"koupelna" 0,7+1,8+0,7</t>
  </si>
  <si>
    <t>111</t>
  </si>
  <si>
    <t>781495111</t>
  </si>
  <si>
    <t>Penetrace podkladu vnitřních obkladů</t>
  </si>
  <si>
    <t>-785522945</t>
  </si>
  <si>
    <t>112</t>
  </si>
  <si>
    <t>781495115</t>
  </si>
  <si>
    <t>Spárování vnitřních obkladů silikonem</t>
  </si>
  <si>
    <t>-1560411114</t>
  </si>
  <si>
    <t>"koupelna"</t>
  </si>
  <si>
    <t>2,15*5</t>
  </si>
  <si>
    <t>"WC"</t>
  </si>
  <si>
    <t>2,15*4+(0,6+0,6+0,9+0,9)</t>
  </si>
  <si>
    <t>113</t>
  </si>
  <si>
    <t>781495142</t>
  </si>
  <si>
    <t>Průnik obkladem kruhový do DN 90 bez izolace</t>
  </si>
  <si>
    <t>1404183417</t>
  </si>
  <si>
    <t>"koupelna" 2+2+1</t>
  </si>
  <si>
    <t>114</t>
  </si>
  <si>
    <t>998781101</t>
  </si>
  <si>
    <t>Přesun hmot tonážní pro obklady keramické v objektech v do 6 m</t>
  </si>
  <si>
    <t>-1054239627</t>
  </si>
  <si>
    <t>783</t>
  </si>
  <si>
    <t>Dokončovací práce - nátěry</t>
  </si>
  <si>
    <t>115</t>
  </si>
  <si>
    <t>783614551</t>
  </si>
  <si>
    <t>Základní jednonásobný syntetický nátěr potrubí DN do 50 mm</t>
  </si>
  <si>
    <t>-2104419806</t>
  </si>
  <si>
    <t>116</t>
  </si>
  <si>
    <t>783617611</t>
  </si>
  <si>
    <t>Krycí dvojnásobný syntetický nátěr potrubí DN do 50 mm</t>
  </si>
  <si>
    <t>-2028308946</t>
  </si>
  <si>
    <t>2,5+2,5</t>
  </si>
  <si>
    <t>784</t>
  </si>
  <si>
    <t>Dokončovací práce - malby a tapety</t>
  </si>
  <si>
    <t>117</t>
  </si>
  <si>
    <t>784111011</t>
  </si>
  <si>
    <t>Obroušení podkladu omítnutého v místnostech výšky do 3,80 m</t>
  </si>
  <si>
    <t>1309800016</t>
  </si>
  <si>
    <t>"kuchyň" 2,5*(4,1+4,1+3,1+3,1)-(0,8*2,0+1,6*2,0+1,4*1,4)+(4,1*3,1)</t>
  </si>
  <si>
    <t>"ob.pokoj" 2,5*(4,2+4,2+3,6+3,6)-(0,8*2,0+1,6*2,0+1,35*1,4+0,75*2,1)+(4,2*3,6)</t>
  </si>
  <si>
    <t>"pokoj" 2,5*(4,2+4,2+3,5+3,5)-(0,8*2,0*2+1,4*2,05)+(4,2*3,5)</t>
  </si>
  <si>
    <t>"chodba" 2,5*(3,2+3,2+2,9+2,9)-(0,6*2,0*2+0,8*2,0*4)+(1,2*2,0+1,4*2,9)</t>
  </si>
  <si>
    <t>"komora" 2,5*(1,2+1,2+1,0+1,0)-(0,6*2,0+0,6*0,9)+(1,2*1,0)</t>
  </si>
  <si>
    <t>"koupelna" (2,5-2,15)*(2,0+2,0+1,8+1,8)+(2,0*1,8)</t>
  </si>
  <si>
    <t>"WC" (2,5-2,15)*(1,8+1,8+0,8+0,8)+(1,8*0,8)</t>
  </si>
  <si>
    <t>118</t>
  </si>
  <si>
    <t>784121001</t>
  </si>
  <si>
    <t>Oškrabání malby v mísnostech výšky do 3,80 m</t>
  </si>
  <si>
    <t>-830027639</t>
  </si>
  <si>
    <t>"koupelna" (2,0*1,8)</t>
  </si>
  <si>
    <t>"WC" (1,8*0,8)</t>
  </si>
  <si>
    <t>119</t>
  </si>
  <si>
    <t>784181101</t>
  </si>
  <si>
    <t>Základní akrylátová jednonásobná penetrace podkladu v místnostech výšky do 3,80m</t>
  </si>
  <si>
    <t>1141762654</t>
  </si>
  <si>
    <t>120</t>
  </si>
  <si>
    <t>784221101</t>
  </si>
  <si>
    <t>Dvojnásobné bílé malby  ze směsí za sucha dobře otěruvzdorných v místnostech do 3,80 m</t>
  </si>
  <si>
    <t>CS ÚRS 2017 01</t>
  </si>
  <si>
    <t>-1455232314</t>
  </si>
  <si>
    <t>VRN</t>
  </si>
  <si>
    <t>Vedlejší rozpočtové náklady</t>
  </si>
  <si>
    <t>VRN6</t>
  </si>
  <si>
    <t>Územní vlivy</t>
  </si>
  <si>
    <t>121</t>
  </si>
  <si>
    <t>065002000</t>
  </si>
  <si>
    <t>Mimostaveništní doprava materiálů</t>
  </si>
  <si>
    <t>%</t>
  </si>
  <si>
    <t>1024</t>
  </si>
  <si>
    <t>667414983</t>
  </si>
  <si>
    <t>VP</t>
  </si>
  <si>
    <t xml:space="preserve">  Vícepráce</t>
  </si>
  <si>
    <t>PN</t>
  </si>
  <si>
    <t>4 - Hlavní 860/2, Ostrov</t>
  </si>
  <si>
    <t>"WC - Geberit" 1,2*0,85</t>
  </si>
  <si>
    <t>"kuchyň" (4,1*2,45)</t>
  </si>
  <si>
    <t>"ob.pokoj" (4,8*4,0)</t>
  </si>
  <si>
    <t>"pokoj"  (4,8*3,55)</t>
  </si>
  <si>
    <t>"chodba"  (1,4*2,9+3,7*1,25)</t>
  </si>
  <si>
    <t>"komora"  (1,0*0,9)</t>
  </si>
  <si>
    <t>"koupelna" (1,8*1,9)</t>
  </si>
  <si>
    <t>"wc" (0,85*1,1)</t>
  </si>
  <si>
    <t>"kuchyň" 2,5*(4,1+4,1+2,45+2,45)-(1,3*1,4+0,8*2,0)</t>
  </si>
  <si>
    <t>"ob.pokoj" 2,5*(4,8+4,8+4,0+4,0)-(1,4*2,0+0,8*2,0)</t>
  </si>
  <si>
    <t>"pokoj"  2,5*(4,8+4,8+3,55+3,55)-(1,4*2,0+0,8*2,0)</t>
  </si>
  <si>
    <t>"chodba"  2,5*(3,7+3,7+2,9+2,9)-(1,4*1,4+0,6*2,0*2+0,8*2,0*3)</t>
  </si>
  <si>
    <t>"komora"  2,5*(1,0+1,0+0,9+0,9)-(0,6*2,0)</t>
  </si>
  <si>
    <t>"koupelna" 2,5*(1,9+1,9+1,8+1,8)-(0,6*2,0+2*0,2*4*0,2)</t>
  </si>
  <si>
    <t>"wc" 2,5*(1,8+1,8+0,8+0,8)-(0,6*2,0+2*0,2*4*0,2)</t>
  </si>
  <si>
    <t>"koupelna" (2,5-2,15)*(1,9+1,9+1,8+1,8)-(2*0,2*4*0,2)</t>
  </si>
  <si>
    <t>"wc" (2,5-2,15)*(1,8+1,8+0,8+0,8)-(2*0,2*4*0,2)</t>
  </si>
  <si>
    <t>2,5*(1,9+1,9+1,8+1,8)-(0,6*2,0+2*0,2*4*0,2)</t>
  </si>
  <si>
    <t>2,5*(1,8+1,8+0,8+0,8)-(0,6*2,0)</t>
  </si>
  <si>
    <t>"rozvody kanalizace - odhad"</t>
  </si>
  <si>
    <t>"koupelna" (1,8+1,9+1,8)*0,1</t>
  </si>
  <si>
    <t>"wc" 1,0*0,1</t>
  </si>
  <si>
    <t>"kuchyň" 3,0*0,1</t>
  </si>
  <si>
    <t>"rozvody voda - odhad"</t>
  </si>
  <si>
    <t>"koupelna, wc, kuchyň" ((1,8+1,9+1,8)+(2,0)+(3,0))*0,1</t>
  </si>
  <si>
    <t>"kuchyň"  (1,3*1,4)</t>
  </si>
  <si>
    <t>"ob.pokoj"  (1,4*2,0)</t>
  </si>
  <si>
    <t>"pokoj"  (1,4*2,0)</t>
  </si>
  <si>
    <t>"chodba"  (1,4*1,4)</t>
  </si>
  <si>
    <t>"wc" (0,55*0,7)</t>
  </si>
  <si>
    <t>"kuchyň" (4,1+4,1+2,45+2,45)</t>
  </si>
  <si>
    <t>"ob.pokoj" (4,8+4,8+4,0+4,0)</t>
  </si>
  <si>
    <t>"pokoj"  (4,8+4,8+3,55+3,55)</t>
  </si>
  <si>
    <t>"chodba"  (3,7+3,7+2,9+2,9)</t>
  </si>
  <si>
    <t>"komora"  (1,0+1,0+0,9+0,9)</t>
  </si>
  <si>
    <t>"koupelna" (1,8+1,8+1,9+1,9)</t>
  </si>
  <si>
    <t>"wc" (0,85+0,85+1,1+1,1)</t>
  </si>
  <si>
    <t>962081131</t>
  </si>
  <si>
    <t>Bourání příček ze skleněných tvárnic tl do 100 mm</t>
  </si>
  <si>
    <t>-1074986577</t>
  </si>
  <si>
    <t>"koupelna x WC"  2*0,2+4*0,2</t>
  </si>
  <si>
    <t>"kuchyň" (4,1*2,45)*0,05</t>
  </si>
  <si>
    <t>"chodba"  (1,4*2,9+3,7*1,25)*0,05</t>
  </si>
  <si>
    <t>"komora"  (1,0*0,9)*0,05</t>
  </si>
  <si>
    <t>"koupelna" (1,8*1,9)*0,05</t>
  </si>
  <si>
    <t>"wc" (0,85*1,1)*0,05</t>
  </si>
  <si>
    <t>968072455</t>
  </si>
  <si>
    <t>Vybourání kovových dveřních zárubní pl do 2 m2</t>
  </si>
  <si>
    <t>1702817125</t>
  </si>
  <si>
    <t>"WC" 0,6*2,0</t>
  </si>
  <si>
    <t>"koupelna" (1,8+1,9+1,8)</t>
  </si>
  <si>
    <t>"wc" 1,0</t>
  </si>
  <si>
    <t>"kuchyň" 3,0</t>
  </si>
  <si>
    <t>"koupelna, wc, kuchyň" ((1,8+1,9+1,8)+(2,0)+(3,0))*2</t>
  </si>
  <si>
    <t>14,971*5 'Přepočtené koeficientem množství</t>
  </si>
  <si>
    <t>"762" 0,652</t>
  </si>
  <si>
    <t>"766" 0,174</t>
  </si>
  <si>
    <t>"775" 0,906</t>
  </si>
  <si>
    <t>14,971-1,732</t>
  </si>
  <si>
    <t>36,24*1,05 'Přepočtené koeficientem množství</t>
  </si>
  <si>
    <t>"koupelna, wc, kuchyň" ((1,8+1,9+1,8)+(2,0)+(3,0))</t>
  </si>
  <si>
    <t>"ob.pokoj" 1,1*2</t>
  </si>
  <si>
    <t>"pokoj" 0,6*2</t>
  </si>
  <si>
    <t>"kuchyň" 0,8*2</t>
  </si>
  <si>
    <t>"chodba" 0,3*2</t>
  </si>
  <si>
    <t>"koupelna" 0,5*2</t>
  </si>
  <si>
    <t>"kuchyň" 0,6*0,6</t>
  </si>
  <si>
    <t>"pokoj" 0,6*1,2</t>
  </si>
  <si>
    <t>"ob.pokoj" 0,6*1,2</t>
  </si>
  <si>
    <t>"chodba" 0,2*1,2</t>
  </si>
  <si>
    <t>735151379</t>
  </si>
  <si>
    <t>Otopné těleso panelové dvoudeskové bez přídavné přestupní plochy výška/délka 600/1200mm výkon 1174 W</t>
  </si>
  <si>
    <t>1308920400</t>
  </si>
  <si>
    <t>"pokoj" 1</t>
  </si>
  <si>
    <t>"ob.pokoj" 1</t>
  </si>
  <si>
    <t>"60" 3</t>
  </si>
  <si>
    <t>"80" 3</t>
  </si>
  <si>
    <t>"chodba x ob.pokoj" 1</t>
  </si>
  <si>
    <t>"komora" (1,0+1,0+0,9+0,9-0,6)</t>
  </si>
  <si>
    <t>3,2*0,1</t>
  </si>
  <si>
    <t>0,32*1,1 'Přepočtené koeficientem množství</t>
  </si>
  <si>
    <t>4,355*1,1 'Přepočtené koeficientem množství</t>
  </si>
  <si>
    <t>0,9*1,1 'Přepočtené koeficientem množství</t>
  </si>
  <si>
    <t>"komora"  (1,0+1,0+0,9+0,9)-(0,6)</t>
  </si>
  <si>
    <t>"koupelna" (1,8+1,8+1,9+1,9)-(0,6)</t>
  </si>
  <si>
    <t>"wc" (0,85+0,85+1,1+1,1)-(0,6)</t>
  </si>
  <si>
    <t>54,97</t>
  </si>
  <si>
    <t>54,97*1,1 'Přepočtené koeficientem množství</t>
  </si>
  <si>
    <t>"kuchyň" (4,1+4,1+2,45+2,45)-(0,8+0,6)</t>
  </si>
  <si>
    <t>"ob.pokoj" (4,8+4,8+4,0+4,0)-(0,8)</t>
  </si>
  <si>
    <t>"pokoj"  (4,8+4,8+3,55+3,55)-(0,8)</t>
  </si>
  <si>
    <t>"chodba"  (3,7+3,7+2,9+2,9)-(0,8*4+0,6*2)</t>
  </si>
  <si>
    <t>53,2</t>
  </si>
  <si>
    <t>53,2*1,05 'Přepočtené koeficientem množství</t>
  </si>
  <si>
    <t>0,6*3</t>
  </si>
  <si>
    <t>0,8*3</t>
  </si>
  <si>
    <t>4,2*1,05 'Přepočtené koeficientem množství</t>
  </si>
  <si>
    <t>2,15*(1,9+1,9+1,8+1,8)-(0,6*2,0)</t>
  </si>
  <si>
    <t>2,15*(1,8+1,8+0,8+0,8)-(0,6*2,0)</t>
  </si>
  <si>
    <t>24,69</t>
  </si>
  <si>
    <t>24,69*1,1 'Přepočtené koeficientem množství</t>
  </si>
  <si>
    <t>"WC" (0,55+0,55+0,7+0,7)</t>
  </si>
  <si>
    <t>2,15*4</t>
  </si>
  <si>
    <t>2,15*4+(0,55+0,55+0,7+0,7)</t>
  </si>
  <si>
    <t>"kuchyň" 2,5*(4,1+4,1+2,45+2,45)-(1,3*1,4+0,8*2,0)+(4,1*2,45)</t>
  </si>
  <si>
    <t>"ob.pokoj" 2,5*(4,8+4,8+4,0+4,0)-(1,4*2,0+0,8*2,0)+(4,8*4,0)</t>
  </si>
  <si>
    <t>"pokoj"  2,5*(4,8+4,8+3,55+3,55)-(1,4*2,0+0,8*2,0)+(4,8*3,55)</t>
  </si>
  <si>
    <t>"chodba"  2,5*(3,7+3,7+2,9+2,9)-(1,4*1,4+0,6*2,0*2+0,8*2,0*3)+(1,4*2,9+3,7*1,25)</t>
  </si>
  <si>
    <t>"komora"  2,5*(1,0+1,0+0,9+0,9)-(0,6*2,0)+(1,0*0,9)</t>
  </si>
  <si>
    <t>"koupelna" (2,5-2,15)*(1,9+1,9+1,8+1,8)-(2*0,2*4*0,2)+(1,8*1,9)</t>
  </si>
  <si>
    <t>"wc" (2,5-2,15)*(1,8+1,8+0,8+0,8)-(2*0,2*4*0,2)+(0,85*1,1)</t>
  </si>
  <si>
    <t>5 - Hlavní 796/25, Ostrov</t>
  </si>
  <si>
    <t>"koupelna " 0,6*(0,7+1,75+0,7+1,75)</t>
  </si>
  <si>
    <t>"WC - Geberit" 1,2*1,15</t>
  </si>
  <si>
    <t>"kuchyň" (3,2*4,2+0,3*1,2)</t>
  </si>
  <si>
    <t>"ob.pokoj" (4,15*3,9)</t>
  </si>
  <si>
    <t>"pokoj"  (4,15*3,56)</t>
  </si>
  <si>
    <t>"chodba"  (1,2*2,9+2,8*1,7)</t>
  </si>
  <si>
    <t>"komora"  (1,1*2,0)</t>
  </si>
  <si>
    <t>"komora" (1,8*0,85)</t>
  </si>
  <si>
    <t>"koupelna" (1,75*1,75+1,0*0,5)</t>
  </si>
  <si>
    <t>"wc" (1,15*2,4)</t>
  </si>
  <si>
    <t>"kuchyň" 2,5*(3,5+3,5+4,15+4,15)-(0,8*2,0+1,6*2,0+1,35*1,4)</t>
  </si>
  <si>
    <t>"ob.pokoj" 2,5*(4,15+4,15+3,9+3,9)-(0,8*2,0+1,6*2,0+1,4*2,05)</t>
  </si>
  <si>
    <t>"pokoj"  2,5*(4,15+4,15+3,56+3,56)-(0,8*2,0*2+1,3*1,4+0,75*2,0)</t>
  </si>
  <si>
    <t>"chodba"  2,5*(2,8+1,4)*2+2,5*(0,6+2,9)*2-(0,6*2,0*3+0,8*2,0*3)</t>
  </si>
  <si>
    <t>"komora"  2,5*(1,1+1,1+2,0+2,0)-(0,6*2,0)</t>
  </si>
  <si>
    <t>"komora" 2,5*(1,8+1,8+0,85+0,85)-(0,6*2,0)</t>
  </si>
  <si>
    <t>"koupelna" 2,5*(1,7+1,75+1,7+1,75)-(0,6*2,0+1,0*2,2)+0,5*(2,2)*2</t>
  </si>
  <si>
    <t>"wc" 2,5*(1,15+2,4+2,4+1,15)</t>
  </si>
  <si>
    <t>"koupelna" (2,5-2,15)*(1,7+1,75+1,7+1,75)</t>
  </si>
  <si>
    <t>"wc" (2,5-2,15)*(1,15+2,4+2,4+1,15)</t>
  </si>
  <si>
    <t>2,5*(1,7+1,75+1,7+1,75)-(0,6*2,0+1,0*2,2)</t>
  </si>
  <si>
    <t>0,5*(2,2)*2</t>
  </si>
  <si>
    <t>2,5*(1,15+2,4+2,4+1,15)</t>
  </si>
  <si>
    <t>"koupelna" (1,75+1,75+0,5)*0,1</t>
  </si>
  <si>
    <t>"kuchyň" 2,0*0,1</t>
  </si>
  <si>
    <t>"koupelna, wc, kuchyň" ((1,75+1,75+0,5)+(2,0)+(2,0))*2*0,1</t>
  </si>
  <si>
    <t>"kuchyň"  (1,35*1,4)</t>
  </si>
  <si>
    <t>"ob.pokoj"  (1,4*2,05)</t>
  </si>
  <si>
    <t>"pokoj"  (0,75*2,0+1,3*2,4)</t>
  </si>
  <si>
    <t>"wc" (0,6*0,8)</t>
  </si>
  <si>
    <t>"kuchyň" (3,2+0,3)*2+(4,2)*2</t>
  </si>
  <si>
    <t>"ob.pokoj" (4,15)*2+(3,9)*2</t>
  </si>
  <si>
    <t>"pokoj"  (4,15)*2+(3,56)*2</t>
  </si>
  <si>
    <t>"chodba"  (1,7+1,8)*2+(2,8+1,4)*2</t>
  </si>
  <si>
    <t>"komora"  (1,1+2,0+1,1+2,0)</t>
  </si>
  <si>
    <t>"komora" (1,8+0,85+1,8+0,85)</t>
  </si>
  <si>
    <t>"koupelna"  (1,7+1,75+1,7+1,75)-(1,0)+(0,5)*2</t>
  </si>
  <si>
    <t>"wc"  (1,15+2,4+2,4+1,15)-(1,0)</t>
  </si>
  <si>
    <t>"kuchyň" (3,2*4,2+0,3*1,2)*0,05</t>
  </si>
  <si>
    <t>"chodba"  (1,2*2,9+2,8*1,7)*0,05</t>
  </si>
  <si>
    <t>"komora"  (1,1*2,0)*0,05</t>
  </si>
  <si>
    <t>"komora" (1,8*0,85)*0,05</t>
  </si>
  <si>
    <t>"koupelna" (1,75*1,75+1,0*0,5)*0,05</t>
  </si>
  <si>
    <t>"wc" (1,15*2,4)*0,05</t>
  </si>
  <si>
    <t>"koupelna" (1,75+1,75+0,5)</t>
  </si>
  <si>
    <t>"kuchyň" 2,0</t>
  </si>
  <si>
    <t>"koupelna, wc, kuchyň" ((1,75+1,75+0,5)+(2,0)+(2,0))*2</t>
  </si>
  <si>
    <t>997013213</t>
  </si>
  <si>
    <t>Vnitrostaveništní doprava suti a vybouraných hmot pro budovy v do 12 m ručně</t>
  </si>
  <si>
    <t>-675132272</t>
  </si>
  <si>
    <t>14,1*5 'Přepočtené koeficientem množství</t>
  </si>
  <si>
    <t>"762" 0,557</t>
  </si>
  <si>
    <t>"766" 0,491</t>
  </si>
  <si>
    <t>"775" 0,774</t>
  </si>
  <si>
    <t>14,1-1,822</t>
  </si>
  <si>
    <t>998011002</t>
  </si>
  <si>
    <t>Přesun hmot pro budovy zděné v do 12 m</t>
  </si>
  <si>
    <t>1776487167</t>
  </si>
  <si>
    <t>30,959*1,05 'Přepočtené koeficientem množství</t>
  </si>
  <si>
    <t>998713102</t>
  </si>
  <si>
    <t>Přesun hmot tonážní pro izolace tepelné v objektech v do 12 m</t>
  </si>
  <si>
    <t>1393023753</t>
  </si>
  <si>
    <t>998721102</t>
  </si>
  <si>
    <t>Přesun hmot tonážní pro vnitřní kanalizace v objektech v do 12 m</t>
  </si>
  <si>
    <t>1924355710</t>
  </si>
  <si>
    <t>998722102</t>
  </si>
  <si>
    <t>Přesun hmot tonážní pro vnitřní vodovod v objektech v do 12 m</t>
  </si>
  <si>
    <t>-1211964462</t>
  </si>
  <si>
    <t>998725102</t>
  </si>
  <si>
    <t>Přesun hmot tonážní pro zařizovací předměty v objektech v do 12 m</t>
  </si>
  <si>
    <t>1933741324</t>
  </si>
  <si>
    <t>998726112</t>
  </si>
  <si>
    <t>Přesun hmot tonážní pro instalační prefabrikáty v objektech v do 12 m</t>
  </si>
  <si>
    <t>864678451</t>
  </si>
  <si>
    <t>1,0*2</t>
  </si>
  <si>
    <t>1,7*2</t>
  </si>
  <si>
    <t>0,4*2</t>
  </si>
  <si>
    <t>998733202</t>
  </si>
  <si>
    <t>Přesun hmot procentní pro rozvody potrubí v objektech v do 12 m</t>
  </si>
  <si>
    <t>1164610054</t>
  </si>
  <si>
    <t>998734102</t>
  </si>
  <si>
    <t>Přesun hmot tonážní pro armatury v objektech v do 12 m</t>
  </si>
  <si>
    <t>1565158596</t>
  </si>
  <si>
    <t>0,6*0,7</t>
  </si>
  <si>
    <t>0,6*1,2</t>
  </si>
  <si>
    <t>-936019503</t>
  </si>
  <si>
    <t>1011981666</t>
  </si>
  <si>
    <t>998735102</t>
  </si>
  <si>
    <t>Přesun hmot tonážní pro otopná tělesa v objektech v do 12 m</t>
  </si>
  <si>
    <t>-961513043</t>
  </si>
  <si>
    <t>"komora" 1+1</t>
  </si>
  <si>
    <t>dveře vnitřní hladké laminované světlý dub plné 1křídlé 80x197cm ***</t>
  </si>
  <si>
    <t>-1587461509</t>
  </si>
  <si>
    <t>"ob.pokoj x ložnice" 1</t>
  </si>
  <si>
    <t>"WC" 1,15*2,5</t>
  </si>
  <si>
    <t>998766102</t>
  </si>
  <si>
    <t>Přesun hmot tonážní pro konstrukce truhlářské v objektech v do 12 m</t>
  </si>
  <si>
    <t>-1565257514</t>
  </si>
  <si>
    <t>"komora"  (1,1+2,0+1,1+2,0-0,6)</t>
  </si>
  <si>
    <t>"komora" (1,8+0,85+1,8+0,85-0,6)</t>
  </si>
  <si>
    <t>10,3*0,1</t>
  </si>
  <si>
    <t>1,03*1,1 'Přepočtené koeficientem množství</t>
  </si>
  <si>
    <t>771571810</t>
  </si>
  <si>
    <t>Demontáž podlah z dlaždic keramických kladených do malty</t>
  </si>
  <si>
    <t>-1734191694</t>
  </si>
  <si>
    <t>"koupelna" (1,75*1,75+1,0*0,5)-(0,7*1,75)</t>
  </si>
  <si>
    <t>5,098*1,1 'Přepočtené koeficientem množství</t>
  </si>
  <si>
    <t>2,76*1,1 'Přepočtené koeficientem množství</t>
  </si>
  <si>
    <t>"koupelna" (1,75+1,75+1,75+1,75-0,6-1,0)+(0,5+0,5)</t>
  </si>
  <si>
    <t>"wc" (1,15+2,4+1,15+2,4-1,0)</t>
  </si>
  <si>
    <t>998771102</t>
  </si>
  <si>
    <t>Přesun hmot tonážní pro podlahy z dlaždic v objektech v do 12 m</t>
  </si>
  <si>
    <t>299212243</t>
  </si>
  <si>
    <t>52,999</t>
  </si>
  <si>
    <t>52,999*1,1 'Přepočtené koeficientem množství</t>
  </si>
  <si>
    <t>"kuchyň" (3,2+0,3)*2+(4,2)*2-(0,8+0,8)</t>
  </si>
  <si>
    <t>"chodba"  (1,7+1,8)*2+(2,8+1,4)*2-(0,8*3+0,6*3)</t>
  </si>
  <si>
    <t>"komora"  (1,1)*2+(2,0)*2-(0,6)</t>
  </si>
  <si>
    <t>"ob.pokoj" (4,15)*2+(3,9)*2-(0,8+0,8)</t>
  </si>
  <si>
    <t>"pokoj"  (4,15)*2+(3,56)*2-(0,8*0,8)</t>
  </si>
  <si>
    <t>54,28</t>
  </si>
  <si>
    <t>54,28*1,05 'Přepočtené koeficientem množství</t>
  </si>
  <si>
    <t>5*1,05 'Přepočtené koeficientem množství</t>
  </si>
  <si>
    <t>998776102</t>
  </si>
  <si>
    <t>Přesun hmot tonážní pro podlahy povlakové v objektech v do 12 m</t>
  </si>
  <si>
    <t>-2065974601</t>
  </si>
  <si>
    <t>0,7*(0,7+1,7+0,7)</t>
  </si>
  <si>
    <t>2,15*(1,7+1,75+1,7+1,75)-(0,6*2,0+1,0*2,2)</t>
  </si>
  <si>
    <t xml:space="preserve">"wc" </t>
  </si>
  <si>
    <t>2,15*(1,15+2,4+2,4+1,15)</t>
  </si>
  <si>
    <t>28,9</t>
  </si>
  <si>
    <t>28,9*1,1 'Přepočtené koeficientem množství</t>
  </si>
  <si>
    <t>"koupelna x WC" (2,2+1,0+2,2)*2</t>
  </si>
  <si>
    <t>"WC" (0,6+0,8+0,6+0,8)</t>
  </si>
  <si>
    <t>"koupelna" 0,7+1,7+0,7</t>
  </si>
  <si>
    <t>2,15*3</t>
  </si>
  <si>
    <t>2,15*4+(0,6+0,6+0,8+0,8)</t>
  </si>
  <si>
    <t>998781102</t>
  </si>
  <si>
    <t>Přesun hmot tonážní pro obklady keramické v objektech v do 12 m</t>
  </si>
  <si>
    <t>183919037</t>
  </si>
  <si>
    <t>"stoupačky topení"</t>
  </si>
  <si>
    <t>2,5*2*2</t>
  </si>
  <si>
    <t>"kuchyň" 2,5*(3,5+3,5+4,15+4,15)-(0,8*2,0+1,6*2,0+1,35*1,4)+(3,2*4,2+0,3*1,2)</t>
  </si>
  <si>
    <t>"ob.pokoj" 2,5*(4,15+4,15+3,9+3,9)-(0,8*2,0+1,6*2,0+1,4*2,05)+(4,15*3,9)</t>
  </si>
  <si>
    <t>"pokoj"  2,5*(4,15+4,15+3,56+3,56)-(0,8*2,0*2+1,3*1,4+0,75*2,0)+(1,2*2,9+2,8*1,7)</t>
  </si>
  <si>
    <t>"chodba"  2,5*(2,8+1,4)*2+2,5*(0,6+2,9)*2-(0,6*2,0*3+0,8*2,0*3)+(1,1*2,0)</t>
  </si>
  <si>
    <t>"komora"  2,5*(1,1+1,1+2,0+2,0)-(0,6*2,0)+(1,1*2,0)</t>
  </si>
  <si>
    <t>"komora" 2,5*(1,8+1,8+0,85+0,85)-(0,6*2,0)+(1,8*0,85)</t>
  </si>
  <si>
    <t>"koupelna" (2,5-2,15)*(1,7+1,75+1,7+1,75)+(1,75*1,75+1,0*0,5)</t>
  </si>
  <si>
    <t>"wc" (2,5-2,15)*(1,15+2,4+2,4+1,15)+(1,15*2,4)</t>
  </si>
  <si>
    <t>"pokoj"  2,5*(4,15+4,15+3,56+3,56)-(0,8*2,0*2+1,3*1,4+0,75*2,0)+(4,15*3,56)</t>
  </si>
  <si>
    <t>"chodba"  2,5*(2,8+1,4)*2+2,5*(0,6+2,9)*2-(0,6*2,0*3+0,8*2,0*3)+(1,2*2,9+2,8*1,7)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</si>
</sst>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2"/>
      <c r="AQ5" s="22"/>
      <c r="AR5" s="20"/>
      <c r="BE5" s="277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2"/>
      <c r="AQ6" s="22"/>
      <c r="AR6" s="20"/>
      <c r="BE6" s="278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8"/>
      <c r="BS7" s="17" t="s">
        <v>6</v>
      </c>
    </row>
    <row r="8" spans="1:74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8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8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78"/>
      <c r="BS10" s="17" t="s">
        <v>6</v>
      </c>
    </row>
    <row r="11" spans="1:74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78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8"/>
      <c r="BS12" s="17" t="s">
        <v>6</v>
      </c>
    </row>
    <row r="13" spans="1:74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78"/>
      <c r="BS13" s="17" t="s">
        <v>6</v>
      </c>
    </row>
    <row r="14" spans="1:74" ht="12.75">
      <c r="B14" s="21"/>
      <c r="C14" s="22"/>
      <c r="D14" s="22"/>
      <c r="E14" s="301" t="s">
        <v>31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78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8"/>
      <c r="BS15" s="17" t="s">
        <v>4</v>
      </c>
    </row>
    <row r="16" spans="1:74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8"/>
      <c r="BS16" s="17" t="s">
        <v>4</v>
      </c>
    </row>
    <row r="17" spans="2:7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78"/>
      <c r="BS17" s="17" t="s">
        <v>33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8"/>
      <c r="BS18" s="17" t="s">
        <v>6</v>
      </c>
    </row>
    <row r="19" spans="2:7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8"/>
      <c r="BS19" s="17" t="s">
        <v>6</v>
      </c>
    </row>
    <row r="20" spans="2:7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78"/>
      <c r="BS20" s="17" t="s">
        <v>33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8"/>
    </row>
    <row r="22" spans="2:7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8"/>
    </row>
    <row r="23" spans="2:71" ht="25.5" customHeight="1">
      <c r="B23" s="21"/>
      <c r="C23" s="22"/>
      <c r="D23" s="22"/>
      <c r="E23" s="303" t="s">
        <v>36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2"/>
      <c r="AP23" s="22"/>
      <c r="AQ23" s="22"/>
      <c r="AR23" s="20"/>
      <c r="BE23" s="278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8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8"/>
    </row>
    <row r="26" spans="2:71" s="1" customFormat="1" ht="25.9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0">
        <f>ROUND(AG94,2)</f>
        <v>0</v>
      </c>
      <c r="AL26" s="281"/>
      <c r="AM26" s="281"/>
      <c r="AN26" s="281"/>
      <c r="AO26" s="281"/>
      <c r="AP26" s="35"/>
      <c r="AQ26" s="35"/>
      <c r="AR26" s="38"/>
      <c r="BE26" s="278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8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4" t="s">
        <v>38</v>
      </c>
      <c r="M28" s="304"/>
      <c r="N28" s="304"/>
      <c r="O28" s="304"/>
      <c r="P28" s="304"/>
      <c r="Q28" s="35"/>
      <c r="R28" s="35"/>
      <c r="S28" s="35"/>
      <c r="T28" s="35"/>
      <c r="U28" s="35"/>
      <c r="V28" s="35"/>
      <c r="W28" s="304" t="s">
        <v>39</v>
      </c>
      <c r="X28" s="304"/>
      <c r="Y28" s="304"/>
      <c r="Z28" s="304"/>
      <c r="AA28" s="304"/>
      <c r="AB28" s="304"/>
      <c r="AC28" s="304"/>
      <c r="AD28" s="304"/>
      <c r="AE28" s="304"/>
      <c r="AF28" s="35"/>
      <c r="AG28" s="35"/>
      <c r="AH28" s="35"/>
      <c r="AI28" s="35"/>
      <c r="AJ28" s="35"/>
      <c r="AK28" s="304" t="s">
        <v>40</v>
      </c>
      <c r="AL28" s="304"/>
      <c r="AM28" s="304"/>
      <c r="AN28" s="304"/>
      <c r="AO28" s="304"/>
      <c r="AP28" s="35"/>
      <c r="AQ28" s="35"/>
      <c r="AR28" s="38"/>
      <c r="BE28" s="278"/>
    </row>
    <row r="29" spans="2:71" s="2" customFormat="1" ht="14.45" customHeight="1">
      <c r="B29" s="39"/>
      <c r="C29" s="40"/>
      <c r="D29" s="29" t="s">
        <v>41</v>
      </c>
      <c r="E29" s="40"/>
      <c r="F29" s="29" t="s">
        <v>42</v>
      </c>
      <c r="G29" s="40"/>
      <c r="H29" s="40"/>
      <c r="I29" s="40"/>
      <c r="J29" s="40"/>
      <c r="K29" s="40"/>
      <c r="L29" s="305">
        <v>0.21</v>
      </c>
      <c r="M29" s="276"/>
      <c r="N29" s="276"/>
      <c r="O29" s="276"/>
      <c r="P29" s="276"/>
      <c r="Q29" s="40"/>
      <c r="R29" s="40"/>
      <c r="S29" s="40"/>
      <c r="T29" s="40"/>
      <c r="U29" s="40"/>
      <c r="V29" s="40"/>
      <c r="W29" s="275">
        <f>ROUND(AZ94,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40"/>
      <c r="AG29" s="40"/>
      <c r="AH29" s="40"/>
      <c r="AI29" s="40"/>
      <c r="AJ29" s="40"/>
      <c r="AK29" s="275">
        <f>ROUND(AV94, 2)</f>
        <v>0</v>
      </c>
      <c r="AL29" s="276"/>
      <c r="AM29" s="276"/>
      <c r="AN29" s="276"/>
      <c r="AO29" s="276"/>
      <c r="AP29" s="40"/>
      <c r="AQ29" s="40"/>
      <c r="AR29" s="41"/>
      <c r="BE29" s="279"/>
    </row>
    <row r="30" spans="2:71" s="2" customFormat="1" ht="14.45" customHeight="1">
      <c r="B30" s="39"/>
      <c r="C30" s="40"/>
      <c r="D30" s="40"/>
      <c r="E30" s="40"/>
      <c r="F30" s="29" t="s">
        <v>43</v>
      </c>
      <c r="G30" s="40"/>
      <c r="H30" s="40"/>
      <c r="I30" s="40"/>
      <c r="J30" s="40"/>
      <c r="K30" s="40"/>
      <c r="L30" s="305">
        <v>0.15</v>
      </c>
      <c r="M30" s="276"/>
      <c r="N30" s="276"/>
      <c r="O30" s="276"/>
      <c r="P30" s="276"/>
      <c r="Q30" s="40"/>
      <c r="R30" s="40"/>
      <c r="S30" s="40"/>
      <c r="T30" s="40"/>
      <c r="U30" s="40"/>
      <c r="V30" s="40"/>
      <c r="W30" s="275">
        <f>ROUND(BA94,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40"/>
      <c r="AG30" s="40"/>
      <c r="AH30" s="40"/>
      <c r="AI30" s="40"/>
      <c r="AJ30" s="40"/>
      <c r="AK30" s="275">
        <f>ROUND(AW94, 2)</f>
        <v>0</v>
      </c>
      <c r="AL30" s="276"/>
      <c r="AM30" s="276"/>
      <c r="AN30" s="276"/>
      <c r="AO30" s="276"/>
      <c r="AP30" s="40"/>
      <c r="AQ30" s="40"/>
      <c r="AR30" s="41"/>
      <c r="BE30" s="279"/>
    </row>
    <row r="31" spans="2:71" s="2" customFormat="1" ht="14.45" hidden="1" customHeight="1">
      <c r="B31" s="39"/>
      <c r="C31" s="40"/>
      <c r="D31" s="40"/>
      <c r="E31" s="40"/>
      <c r="F31" s="29" t="s">
        <v>44</v>
      </c>
      <c r="G31" s="40"/>
      <c r="H31" s="40"/>
      <c r="I31" s="40"/>
      <c r="J31" s="40"/>
      <c r="K31" s="40"/>
      <c r="L31" s="305">
        <v>0.21</v>
      </c>
      <c r="M31" s="276"/>
      <c r="N31" s="276"/>
      <c r="O31" s="276"/>
      <c r="P31" s="276"/>
      <c r="Q31" s="40"/>
      <c r="R31" s="40"/>
      <c r="S31" s="40"/>
      <c r="T31" s="40"/>
      <c r="U31" s="40"/>
      <c r="V31" s="40"/>
      <c r="W31" s="275">
        <f>ROUND(BB94,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40"/>
      <c r="AG31" s="40"/>
      <c r="AH31" s="40"/>
      <c r="AI31" s="40"/>
      <c r="AJ31" s="40"/>
      <c r="AK31" s="275">
        <v>0</v>
      </c>
      <c r="AL31" s="276"/>
      <c r="AM31" s="276"/>
      <c r="AN31" s="276"/>
      <c r="AO31" s="276"/>
      <c r="AP31" s="40"/>
      <c r="AQ31" s="40"/>
      <c r="AR31" s="41"/>
      <c r="BE31" s="279"/>
    </row>
    <row r="32" spans="2:71" s="2" customFormat="1" ht="14.45" hidden="1" customHeight="1">
      <c r="B32" s="39"/>
      <c r="C32" s="40"/>
      <c r="D32" s="40"/>
      <c r="E32" s="40"/>
      <c r="F32" s="29" t="s">
        <v>45</v>
      </c>
      <c r="G32" s="40"/>
      <c r="H32" s="40"/>
      <c r="I32" s="40"/>
      <c r="J32" s="40"/>
      <c r="K32" s="40"/>
      <c r="L32" s="305">
        <v>0.15</v>
      </c>
      <c r="M32" s="276"/>
      <c r="N32" s="276"/>
      <c r="O32" s="276"/>
      <c r="P32" s="276"/>
      <c r="Q32" s="40"/>
      <c r="R32" s="40"/>
      <c r="S32" s="40"/>
      <c r="T32" s="40"/>
      <c r="U32" s="40"/>
      <c r="V32" s="40"/>
      <c r="W32" s="275">
        <f>ROUND(BC94,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40"/>
      <c r="AG32" s="40"/>
      <c r="AH32" s="40"/>
      <c r="AI32" s="40"/>
      <c r="AJ32" s="40"/>
      <c r="AK32" s="275">
        <v>0</v>
      </c>
      <c r="AL32" s="276"/>
      <c r="AM32" s="276"/>
      <c r="AN32" s="276"/>
      <c r="AO32" s="276"/>
      <c r="AP32" s="40"/>
      <c r="AQ32" s="40"/>
      <c r="AR32" s="41"/>
      <c r="BE32" s="279"/>
    </row>
    <row r="33" spans="2:57" s="2" customFormat="1" ht="14.45" hidden="1" customHeight="1">
      <c r="B33" s="39"/>
      <c r="C33" s="40"/>
      <c r="D33" s="40"/>
      <c r="E33" s="40"/>
      <c r="F33" s="29" t="s">
        <v>46</v>
      </c>
      <c r="G33" s="40"/>
      <c r="H33" s="40"/>
      <c r="I33" s="40"/>
      <c r="J33" s="40"/>
      <c r="K33" s="40"/>
      <c r="L33" s="305">
        <v>0</v>
      </c>
      <c r="M33" s="276"/>
      <c r="N33" s="276"/>
      <c r="O33" s="276"/>
      <c r="P33" s="276"/>
      <c r="Q33" s="40"/>
      <c r="R33" s="40"/>
      <c r="S33" s="40"/>
      <c r="T33" s="40"/>
      <c r="U33" s="40"/>
      <c r="V33" s="40"/>
      <c r="W33" s="275">
        <f>ROUND(BD94,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40"/>
      <c r="AG33" s="40"/>
      <c r="AH33" s="40"/>
      <c r="AI33" s="40"/>
      <c r="AJ33" s="40"/>
      <c r="AK33" s="275">
        <v>0</v>
      </c>
      <c r="AL33" s="276"/>
      <c r="AM33" s="276"/>
      <c r="AN33" s="276"/>
      <c r="AO33" s="276"/>
      <c r="AP33" s="40"/>
      <c r="AQ33" s="40"/>
      <c r="AR33" s="41"/>
      <c r="BE33" s="279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8"/>
    </row>
    <row r="35" spans="2:57" s="1" customFormat="1" ht="25.9" customHeight="1"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82" t="s">
        <v>49</v>
      </c>
      <c r="Y35" s="283"/>
      <c r="Z35" s="283"/>
      <c r="AA35" s="283"/>
      <c r="AB35" s="283"/>
      <c r="AC35" s="44"/>
      <c r="AD35" s="44"/>
      <c r="AE35" s="44"/>
      <c r="AF35" s="44"/>
      <c r="AG35" s="44"/>
      <c r="AH35" s="44"/>
      <c r="AI35" s="44"/>
      <c r="AJ35" s="44"/>
      <c r="AK35" s="284">
        <f>SUM(AK26:AK33)</f>
        <v>0</v>
      </c>
      <c r="AL35" s="283"/>
      <c r="AM35" s="283"/>
      <c r="AN35" s="283"/>
      <c r="AO35" s="285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>
      <c r="B49" s="34"/>
      <c r="C49" s="3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>
      <c r="B60" s="34"/>
      <c r="C60" s="35"/>
      <c r="D60" s="48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52</v>
      </c>
      <c r="AI60" s="37"/>
      <c r="AJ60" s="37"/>
      <c r="AK60" s="37"/>
      <c r="AL60" s="37"/>
      <c r="AM60" s="48" t="s">
        <v>53</v>
      </c>
      <c r="AN60" s="37"/>
      <c r="AO60" s="37"/>
      <c r="AP60" s="35"/>
      <c r="AQ60" s="35"/>
      <c r="AR60" s="38"/>
    </row>
    <row r="61" spans="2:44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>
      <c r="B64" s="34"/>
      <c r="C64" s="35"/>
      <c r="D64" s="46" t="s">
        <v>54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55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>
      <c r="B75" s="34"/>
      <c r="C75" s="35"/>
      <c r="D75" s="48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52</v>
      </c>
      <c r="AI75" s="37"/>
      <c r="AJ75" s="37"/>
      <c r="AK75" s="37"/>
      <c r="AL75" s="37"/>
      <c r="AM75" s="48" t="s">
        <v>53</v>
      </c>
      <c r="AN75" s="37"/>
      <c r="AO75" s="37"/>
      <c r="AP75" s="35"/>
      <c r="AQ75" s="35"/>
      <c r="AR75" s="38"/>
    </row>
    <row r="76" spans="2:44" s="1" customFormat="1" ht="11.2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1" s="1" customFormat="1" ht="24.95" customHeight="1">
      <c r="B82" s="34"/>
      <c r="C82" s="23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1" s="1" customFormat="1" ht="6.95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1" s="3" customFormat="1" ht="12" customHeight="1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Ostrov_11_190201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95" t="str">
        <f>K6</f>
        <v>Ostrov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58"/>
      <c r="AQ85" s="58"/>
      <c r="AR85" s="59"/>
    </row>
    <row r="86" spans="1:91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1" s="1" customFormat="1" ht="12" customHeight="1"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297" t="str">
        <f>IF(AN8= "","",AN8)</f>
        <v>20. 3. 2018</v>
      </c>
      <c r="AN87" s="297"/>
      <c r="AO87" s="35"/>
      <c r="AP87" s="35"/>
      <c r="AQ87" s="35"/>
      <c r="AR87" s="38"/>
    </row>
    <row r="88" spans="1:91" s="1" customFormat="1" ht="6.95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1" s="1" customFormat="1" ht="15.2" customHeight="1">
      <c r="B89" s="34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>Město Ostrov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293" t="str">
        <f>IF(E17="","",E17)</f>
        <v xml:space="preserve"> </v>
      </c>
      <c r="AN89" s="294"/>
      <c r="AO89" s="294"/>
      <c r="AP89" s="294"/>
      <c r="AQ89" s="35"/>
      <c r="AR89" s="38"/>
      <c r="AS89" s="287" t="s">
        <v>57</v>
      </c>
      <c r="AT89" s="288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1" s="1" customFormat="1" ht="15.2" customHeight="1">
      <c r="B90" s="34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34</v>
      </c>
      <c r="AJ90" s="35"/>
      <c r="AK90" s="35"/>
      <c r="AL90" s="35"/>
      <c r="AM90" s="293" t="str">
        <f>IF(E20="","",E20)</f>
        <v xml:space="preserve"> </v>
      </c>
      <c r="AN90" s="294"/>
      <c r="AO90" s="294"/>
      <c r="AP90" s="294"/>
      <c r="AQ90" s="35"/>
      <c r="AR90" s="38"/>
      <c r="AS90" s="289"/>
      <c r="AT90" s="290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1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1"/>
      <c r="AT91" s="292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1" s="1" customFormat="1" ht="29.25" customHeight="1">
      <c r="B92" s="34"/>
      <c r="C92" s="314" t="s">
        <v>58</v>
      </c>
      <c r="D92" s="307"/>
      <c r="E92" s="307"/>
      <c r="F92" s="307"/>
      <c r="G92" s="307"/>
      <c r="H92" s="68"/>
      <c r="I92" s="306" t="s">
        <v>59</v>
      </c>
      <c r="J92" s="307"/>
      <c r="K92" s="307"/>
      <c r="L92" s="307"/>
      <c r="M92" s="307"/>
      <c r="N92" s="307"/>
      <c r="O92" s="307"/>
      <c r="P92" s="307"/>
      <c r="Q92" s="307"/>
      <c r="R92" s="307"/>
      <c r="S92" s="307"/>
      <c r="T92" s="307"/>
      <c r="U92" s="307"/>
      <c r="V92" s="307"/>
      <c r="W92" s="307"/>
      <c r="X92" s="307"/>
      <c r="Y92" s="307"/>
      <c r="Z92" s="307"/>
      <c r="AA92" s="307"/>
      <c r="AB92" s="307"/>
      <c r="AC92" s="307"/>
      <c r="AD92" s="307"/>
      <c r="AE92" s="307"/>
      <c r="AF92" s="307"/>
      <c r="AG92" s="309" t="s">
        <v>60</v>
      </c>
      <c r="AH92" s="307"/>
      <c r="AI92" s="307"/>
      <c r="AJ92" s="307"/>
      <c r="AK92" s="307"/>
      <c r="AL92" s="307"/>
      <c r="AM92" s="307"/>
      <c r="AN92" s="306" t="s">
        <v>61</v>
      </c>
      <c r="AO92" s="307"/>
      <c r="AP92" s="308"/>
      <c r="AQ92" s="69" t="s">
        <v>62</v>
      </c>
      <c r="AR92" s="38"/>
      <c r="AS92" s="70" t="s">
        <v>63</v>
      </c>
      <c r="AT92" s="71" t="s">
        <v>64</v>
      </c>
      <c r="AU92" s="71" t="s">
        <v>65</v>
      </c>
      <c r="AV92" s="71" t="s">
        <v>66</v>
      </c>
      <c r="AW92" s="71" t="s">
        <v>67</v>
      </c>
      <c r="AX92" s="71" t="s">
        <v>68</v>
      </c>
      <c r="AY92" s="71" t="s">
        <v>69</v>
      </c>
      <c r="AZ92" s="71" t="s">
        <v>70</v>
      </c>
      <c r="BA92" s="71" t="s">
        <v>71</v>
      </c>
      <c r="BB92" s="71" t="s">
        <v>72</v>
      </c>
      <c r="BC92" s="71" t="s">
        <v>73</v>
      </c>
      <c r="BD92" s="72" t="s">
        <v>74</v>
      </c>
    </row>
    <row r="93" spans="1:91" s="1" customFormat="1" ht="10.9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5" customFormat="1" ht="32.450000000000003" customHeight="1">
      <c r="B94" s="76"/>
      <c r="C94" s="77" t="s">
        <v>75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312">
        <f>ROUND(SUM(AG95:AG97),2)</f>
        <v>0</v>
      </c>
      <c r="AH94" s="312"/>
      <c r="AI94" s="312"/>
      <c r="AJ94" s="312"/>
      <c r="AK94" s="312"/>
      <c r="AL94" s="312"/>
      <c r="AM94" s="312"/>
      <c r="AN94" s="313">
        <f>SUM(AG94,AT94)</f>
        <v>0</v>
      </c>
      <c r="AO94" s="313"/>
      <c r="AP94" s="313"/>
      <c r="AQ94" s="80" t="s">
        <v>1</v>
      </c>
      <c r="AR94" s="81"/>
      <c r="AS94" s="82">
        <f>ROUND(SUM(AS95:AS97),2)</f>
        <v>0</v>
      </c>
      <c r="AT94" s="83">
        <f>ROUND(SUM(AV94:AW94),2)</f>
        <v>0</v>
      </c>
      <c r="AU94" s="84">
        <f>ROUND(SUM(AU95:AU97),5)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ROUND(SUM(AZ95:AZ97),2)</f>
        <v>0</v>
      </c>
      <c r="BA94" s="83">
        <f>ROUND(SUM(BA95:BA97),2)</f>
        <v>0</v>
      </c>
      <c r="BB94" s="83">
        <f>ROUND(SUM(BB95:BB97),2)</f>
        <v>0</v>
      </c>
      <c r="BC94" s="83">
        <f>ROUND(SUM(BC95:BC97),2)</f>
        <v>0</v>
      </c>
      <c r="BD94" s="85">
        <f>ROUND(SUM(BD95:BD97),2)</f>
        <v>0</v>
      </c>
      <c r="BS94" s="86" t="s">
        <v>76</v>
      </c>
      <c r="BT94" s="86" t="s">
        <v>77</v>
      </c>
      <c r="BU94" s="87" t="s">
        <v>78</v>
      </c>
      <c r="BV94" s="86" t="s">
        <v>79</v>
      </c>
      <c r="BW94" s="86" t="s">
        <v>5</v>
      </c>
      <c r="BX94" s="86" t="s">
        <v>80</v>
      </c>
      <c r="CL94" s="86" t="s">
        <v>1</v>
      </c>
    </row>
    <row r="95" spans="1:91" s="6" customFormat="1" ht="16.5" customHeight="1">
      <c r="A95" s="88" t="s">
        <v>81</v>
      </c>
      <c r="B95" s="89"/>
      <c r="C95" s="90"/>
      <c r="D95" s="315" t="s">
        <v>82</v>
      </c>
      <c r="E95" s="315"/>
      <c r="F95" s="315"/>
      <c r="G95" s="315"/>
      <c r="H95" s="315"/>
      <c r="I95" s="91"/>
      <c r="J95" s="315" t="s">
        <v>83</v>
      </c>
      <c r="K95" s="315"/>
      <c r="L95" s="315"/>
      <c r="M95" s="315"/>
      <c r="N95" s="315"/>
      <c r="O95" s="315"/>
      <c r="P95" s="315"/>
      <c r="Q95" s="315"/>
      <c r="R95" s="315"/>
      <c r="S95" s="315"/>
      <c r="T95" s="315"/>
      <c r="U95" s="315"/>
      <c r="V95" s="315"/>
      <c r="W95" s="315"/>
      <c r="X95" s="315"/>
      <c r="Y95" s="315"/>
      <c r="Z95" s="315"/>
      <c r="AA95" s="315"/>
      <c r="AB95" s="315"/>
      <c r="AC95" s="315"/>
      <c r="AD95" s="315"/>
      <c r="AE95" s="315"/>
      <c r="AF95" s="315"/>
      <c r="AG95" s="310">
        <f>'3 - Hlavní 795-11, Ostrov'!J30</f>
        <v>0</v>
      </c>
      <c r="AH95" s="311"/>
      <c r="AI95" s="311"/>
      <c r="AJ95" s="311"/>
      <c r="AK95" s="311"/>
      <c r="AL95" s="311"/>
      <c r="AM95" s="311"/>
      <c r="AN95" s="310">
        <f>SUM(AG95,AT95)</f>
        <v>0</v>
      </c>
      <c r="AO95" s="311"/>
      <c r="AP95" s="311"/>
      <c r="AQ95" s="92" t="s">
        <v>84</v>
      </c>
      <c r="AR95" s="93"/>
      <c r="AS95" s="94">
        <v>0</v>
      </c>
      <c r="AT95" s="95">
        <f>ROUND(SUM(AV95:AW95),2)</f>
        <v>0</v>
      </c>
      <c r="AU95" s="96">
        <f>'3 - Hlavní 795-11, Ostrov'!P142</f>
        <v>0</v>
      </c>
      <c r="AV95" s="95">
        <f>'3 - Hlavní 795-11, Ostrov'!J33</f>
        <v>0</v>
      </c>
      <c r="AW95" s="95">
        <f>'3 - Hlavní 795-11, Ostrov'!J34</f>
        <v>0</v>
      </c>
      <c r="AX95" s="95">
        <f>'3 - Hlavní 795-11, Ostrov'!J35</f>
        <v>0</v>
      </c>
      <c r="AY95" s="95">
        <f>'3 - Hlavní 795-11, Ostrov'!J36</f>
        <v>0</v>
      </c>
      <c r="AZ95" s="95">
        <f>'3 - Hlavní 795-11, Ostrov'!F33</f>
        <v>0</v>
      </c>
      <c r="BA95" s="95">
        <f>'3 - Hlavní 795-11, Ostrov'!F34</f>
        <v>0</v>
      </c>
      <c r="BB95" s="95">
        <f>'3 - Hlavní 795-11, Ostrov'!F35</f>
        <v>0</v>
      </c>
      <c r="BC95" s="95">
        <f>'3 - Hlavní 795-11, Ostrov'!F36</f>
        <v>0</v>
      </c>
      <c r="BD95" s="97">
        <f>'3 - Hlavní 795-11, Ostrov'!F37</f>
        <v>0</v>
      </c>
      <c r="BT95" s="98" t="s">
        <v>85</v>
      </c>
      <c r="BV95" s="98" t="s">
        <v>79</v>
      </c>
      <c r="BW95" s="98" t="s">
        <v>86</v>
      </c>
      <c r="BX95" s="98" t="s">
        <v>5</v>
      </c>
      <c r="CL95" s="98" t="s">
        <v>1</v>
      </c>
      <c r="CM95" s="98" t="s">
        <v>85</v>
      </c>
    </row>
    <row r="96" spans="1:91" s="6" customFormat="1" ht="16.5" customHeight="1">
      <c r="A96" s="88" t="s">
        <v>81</v>
      </c>
      <c r="B96" s="89"/>
      <c r="C96" s="90"/>
      <c r="D96" s="315" t="s">
        <v>87</v>
      </c>
      <c r="E96" s="315"/>
      <c r="F96" s="315"/>
      <c r="G96" s="315"/>
      <c r="H96" s="315"/>
      <c r="I96" s="91"/>
      <c r="J96" s="315" t="s">
        <v>88</v>
      </c>
      <c r="K96" s="315"/>
      <c r="L96" s="315"/>
      <c r="M96" s="315"/>
      <c r="N96" s="315"/>
      <c r="O96" s="315"/>
      <c r="P96" s="315"/>
      <c r="Q96" s="315"/>
      <c r="R96" s="315"/>
      <c r="S96" s="315"/>
      <c r="T96" s="315"/>
      <c r="U96" s="315"/>
      <c r="V96" s="315"/>
      <c r="W96" s="315"/>
      <c r="X96" s="315"/>
      <c r="Y96" s="315"/>
      <c r="Z96" s="315"/>
      <c r="AA96" s="315"/>
      <c r="AB96" s="315"/>
      <c r="AC96" s="315"/>
      <c r="AD96" s="315"/>
      <c r="AE96" s="315"/>
      <c r="AF96" s="315"/>
      <c r="AG96" s="310">
        <f>'4 - Hlavní 860-2, Ostrov'!J30</f>
        <v>0</v>
      </c>
      <c r="AH96" s="311"/>
      <c r="AI96" s="311"/>
      <c r="AJ96" s="311"/>
      <c r="AK96" s="311"/>
      <c r="AL96" s="311"/>
      <c r="AM96" s="311"/>
      <c r="AN96" s="310">
        <f>SUM(AG96,AT96)</f>
        <v>0</v>
      </c>
      <c r="AO96" s="311"/>
      <c r="AP96" s="311"/>
      <c r="AQ96" s="92" t="s">
        <v>84</v>
      </c>
      <c r="AR96" s="93"/>
      <c r="AS96" s="94">
        <v>0</v>
      </c>
      <c r="AT96" s="95">
        <f>ROUND(SUM(AV96:AW96),2)</f>
        <v>0</v>
      </c>
      <c r="AU96" s="96">
        <f>'4 - Hlavní 860-2, Ostrov'!P142</f>
        <v>0</v>
      </c>
      <c r="AV96" s="95">
        <f>'4 - Hlavní 860-2, Ostrov'!J33</f>
        <v>0</v>
      </c>
      <c r="AW96" s="95">
        <f>'4 - Hlavní 860-2, Ostrov'!J34</f>
        <v>0</v>
      </c>
      <c r="AX96" s="95">
        <f>'4 - Hlavní 860-2, Ostrov'!J35</f>
        <v>0</v>
      </c>
      <c r="AY96" s="95">
        <f>'4 - Hlavní 860-2, Ostrov'!J36</f>
        <v>0</v>
      </c>
      <c r="AZ96" s="95">
        <f>'4 - Hlavní 860-2, Ostrov'!F33</f>
        <v>0</v>
      </c>
      <c r="BA96" s="95">
        <f>'4 - Hlavní 860-2, Ostrov'!F34</f>
        <v>0</v>
      </c>
      <c r="BB96" s="95">
        <f>'4 - Hlavní 860-2, Ostrov'!F35</f>
        <v>0</v>
      </c>
      <c r="BC96" s="95">
        <f>'4 - Hlavní 860-2, Ostrov'!F36</f>
        <v>0</v>
      </c>
      <c r="BD96" s="97">
        <f>'4 - Hlavní 860-2, Ostrov'!F37</f>
        <v>0</v>
      </c>
      <c r="BT96" s="98" t="s">
        <v>85</v>
      </c>
      <c r="BV96" s="98" t="s">
        <v>79</v>
      </c>
      <c r="BW96" s="98" t="s">
        <v>89</v>
      </c>
      <c r="BX96" s="98" t="s">
        <v>5</v>
      </c>
      <c r="CL96" s="98" t="s">
        <v>1</v>
      </c>
      <c r="CM96" s="98" t="s">
        <v>85</v>
      </c>
    </row>
    <row r="97" spans="1:91" s="6" customFormat="1" ht="16.5" customHeight="1">
      <c r="A97" s="88" t="s">
        <v>81</v>
      </c>
      <c r="B97" s="89"/>
      <c r="C97" s="90"/>
      <c r="D97" s="315" t="s">
        <v>90</v>
      </c>
      <c r="E97" s="315"/>
      <c r="F97" s="315"/>
      <c r="G97" s="315"/>
      <c r="H97" s="315"/>
      <c r="I97" s="91"/>
      <c r="J97" s="315" t="s">
        <v>91</v>
      </c>
      <c r="K97" s="315"/>
      <c r="L97" s="315"/>
      <c r="M97" s="315"/>
      <c r="N97" s="315"/>
      <c r="O97" s="315"/>
      <c r="P97" s="315"/>
      <c r="Q97" s="315"/>
      <c r="R97" s="315"/>
      <c r="S97" s="315"/>
      <c r="T97" s="315"/>
      <c r="U97" s="315"/>
      <c r="V97" s="315"/>
      <c r="W97" s="315"/>
      <c r="X97" s="315"/>
      <c r="Y97" s="315"/>
      <c r="Z97" s="315"/>
      <c r="AA97" s="315"/>
      <c r="AB97" s="315"/>
      <c r="AC97" s="315"/>
      <c r="AD97" s="315"/>
      <c r="AE97" s="315"/>
      <c r="AF97" s="315"/>
      <c r="AG97" s="310">
        <f>'5 - Hlavní 796-25, Ostrov'!J30</f>
        <v>0</v>
      </c>
      <c r="AH97" s="311"/>
      <c r="AI97" s="311"/>
      <c r="AJ97" s="311"/>
      <c r="AK97" s="311"/>
      <c r="AL97" s="311"/>
      <c r="AM97" s="311"/>
      <c r="AN97" s="310">
        <f>SUM(AG97,AT97)</f>
        <v>0</v>
      </c>
      <c r="AO97" s="311"/>
      <c r="AP97" s="311"/>
      <c r="AQ97" s="92" t="s">
        <v>84</v>
      </c>
      <c r="AR97" s="93"/>
      <c r="AS97" s="99">
        <v>0</v>
      </c>
      <c r="AT97" s="100">
        <f>ROUND(SUM(AV97:AW97),2)</f>
        <v>0</v>
      </c>
      <c r="AU97" s="101">
        <f>'5 - Hlavní 796-25, Ostrov'!P142</f>
        <v>0</v>
      </c>
      <c r="AV97" s="100">
        <f>'5 - Hlavní 796-25, Ostrov'!J33</f>
        <v>0</v>
      </c>
      <c r="AW97" s="100">
        <f>'5 - Hlavní 796-25, Ostrov'!J34</f>
        <v>0</v>
      </c>
      <c r="AX97" s="100">
        <f>'5 - Hlavní 796-25, Ostrov'!J35</f>
        <v>0</v>
      </c>
      <c r="AY97" s="100">
        <f>'5 - Hlavní 796-25, Ostrov'!J36</f>
        <v>0</v>
      </c>
      <c r="AZ97" s="100">
        <f>'5 - Hlavní 796-25, Ostrov'!F33</f>
        <v>0</v>
      </c>
      <c r="BA97" s="100">
        <f>'5 - Hlavní 796-25, Ostrov'!F34</f>
        <v>0</v>
      </c>
      <c r="BB97" s="100">
        <f>'5 - Hlavní 796-25, Ostrov'!F35</f>
        <v>0</v>
      </c>
      <c r="BC97" s="100">
        <f>'5 - Hlavní 796-25, Ostrov'!F36</f>
        <v>0</v>
      </c>
      <c r="BD97" s="102">
        <f>'5 - Hlavní 796-25, Ostrov'!F37</f>
        <v>0</v>
      </c>
      <c r="BT97" s="98" t="s">
        <v>85</v>
      </c>
      <c r="BV97" s="98" t="s">
        <v>79</v>
      </c>
      <c r="BW97" s="98" t="s">
        <v>92</v>
      </c>
      <c r="BX97" s="98" t="s">
        <v>5</v>
      </c>
      <c r="CL97" s="98" t="s">
        <v>1</v>
      </c>
      <c r="CM97" s="98" t="s">
        <v>85</v>
      </c>
    </row>
    <row r="98" spans="1:91" s="1" customFormat="1" ht="30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</row>
    <row r="99" spans="1:91" s="1" customFormat="1" ht="6.95" customHeight="1"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38"/>
    </row>
  </sheetData>
  <sheetProtection password="CC35" sheet="1" objects="1" scenarios="1" formatColumns="0" formatRows="0"/>
  <mergeCells count="50">
    <mergeCell ref="D96:H96"/>
    <mergeCell ref="J96:AF96"/>
    <mergeCell ref="D97:H97"/>
    <mergeCell ref="J97:AF97"/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3 - Hlavní 795-11, Ostrov'!C2" display="/"/>
    <hyperlink ref="A96" location="'4 - Hlavní 860-2, Ostrov'!C2" display="/"/>
    <hyperlink ref="A97" location="'5 - Hlavní 796-25, Ostrov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678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85</v>
      </c>
    </row>
    <row r="4" spans="2:46" ht="24.95" customHeight="1">
      <c r="B4" s="20"/>
      <c r="D4" s="107" t="s">
        <v>93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Ostrov</v>
      </c>
      <c r="F7" s="317"/>
      <c r="G7" s="317"/>
      <c r="H7" s="317"/>
      <c r="L7" s="20"/>
    </row>
    <row r="8" spans="2:46" s="1" customFormat="1" ht="12" customHeight="1">
      <c r="B8" s="38"/>
      <c r="D8" s="109" t="s">
        <v>94</v>
      </c>
      <c r="I8" s="110"/>
      <c r="L8" s="38"/>
    </row>
    <row r="9" spans="2:46" s="1" customFormat="1" ht="36.950000000000003" customHeight="1">
      <c r="B9" s="38"/>
      <c r="E9" s="318" t="s">
        <v>95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20. 3. 2018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">
        <v>26</v>
      </c>
      <c r="L14" s="38"/>
    </row>
    <row r="15" spans="2:46" s="1" customFormat="1" ht="18" customHeight="1">
      <c r="B15" s="38"/>
      <c r="E15" s="111" t="s">
        <v>27</v>
      </c>
      <c r="I15" s="112" t="s">
        <v>28</v>
      </c>
      <c r="J15" s="111" t="s">
        <v>29</v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30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32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34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35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37</v>
      </c>
      <c r="I30" s="110"/>
      <c r="J30" s="118">
        <f>ROUND(J142,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39</v>
      </c>
      <c r="I32" s="120" t="s">
        <v>38</v>
      </c>
      <c r="J32" s="119" t="s">
        <v>40</v>
      </c>
      <c r="L32" s="38"/>
    </row>
    <row r="33" spans="2:12" s="1" customFormat="1" ht="14.45" customHeight="1">
      <c r="B33" s="38"/>
      <c r="D33" s="121" t="s">
        <v>41</v>
      </c>
      <c r="E33" s="109" t="s">
        <v>42</v>
      </c>
      <c r="F33" s="122">
        <f>ROUND((ROUND((SUM(BE142:BE671)),  2) + SUM(BE673:BE677)), 2)</f>
        <v>0</v>
      </c>
      <c r="I33" s="123">
        <v>0.21</v>
      </c>
      <c r="J33" s="122">
        <f>ROUND((ROUND(((SUM(BE142:BE671))*I33),  2) + (SUM(BE673:BE677)*I33)), 2)</f>
        <v>0</v>
      </c>
      <c r="L33" s="38"/>
    </row>
    <row r="34" spans="2:12" s="1" customFormat="1" ht="14.45" customHeight="1">
      <c r="B34" s="38"/>
      <c r="E34" s="109" t="s">
        <v>43</v>
      </c>
      <c r="F34" s="122">
        <f>ROUND((ROUND((SUM(BF142:BF671)),  2) + SUM(BF673:BF677)), 2)</f>
        <v>0</v>
      </c>
      <c r="I34" s="123">
        <v>0.15</v>
      </c>
      <c r="J34" s="122">
        <f>ROUND((ROUND(((SUM(BF142:BF671))*I34),  2) + (SUM(BF673:BF677)*I34)), 2)</f>
        <v>0</v>
      </c>
      <c r="L34" s="38"/>
    </row>
    <row r="35" spans="2:12" s="1" customFormat="1" ht="14.45" hidden="1" customHeight="1">
      <c r="B35" s="38"/>
      <c r="E35" s="109" t="s">
        <v>44</v>
      </c>
      <c r="F35" s="122">
        <f>ROUND((ROUND((SUM(BG142:BG671)),  2) + SUM(BG673:BG677)),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45</v>
      </c>
      <c r="F36" s="122">
        <f>ROUND((ROUND((SUM(BH142:BH671)),  2) + SUM(BH673:BH677)),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46</v>
      </c>
      <c r="F37" s="122">
        <f>ROUND((ROUND((SUM(BI142:BI671)),  2) + SUM(BI673:BI677)),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50</v>
      </c>
      <c r="E50" s="133"/>
      <c r="F50" s="133"/>
      <c r="G50" s="132" t="s">
        <v>51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52</v>
      </c>
      <c r="E61" s="136"/>
      <c r="F61" s="137" t="s">
        <v>53</v>
      </c>
      <c r="G61" s="135" t="s">
        <v>52</v>
      </c>
      <c r="H61" s="136"/>
      <c r="I61" s="138"/>
      <c r="J61" s="139" t="s">
        <v>53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54</v>
      </c>
      <c r="E65" s="133"/>
      <c r="F65" s="133"/>
      <c r="G65" s="132" t="s">
        <v>55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52</v>
      </c>
      <c r="E76" s="136"/>
      <c r="F76" s="137" t="s">
        <v>53</v>
      </c>
      <c r="G76" s="135" t="s">
        <v>52</v>
      </c>
      <c r="H76" s="136"/>
      <c r="I76" s="138"/>
      <c r="J76" s="139" t="s">
        <v>53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96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Ostrov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94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3 - Hlavní 795/11, Ostrov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20. 3. 2018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>Město Ostrov</v>
      </c>
      <c r="G91" s="35"/>
      <c r="H91" s="35"/>
      <c r="I91" s="112" t="s">
        <v>32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30</v>
      </c>
      <c r="D92" s="35"/>
      <c r="E92" s="35"/>
      <c r="F92" s="27" t="str">
        <f>IF(E18="","",E18)</f>
        <v>Vyplň údaj</v>
      </c>
      <c r="G92" s="35"/>
      <c r="H92" s="35"/>
      <c r="I92" s="112" t="s">
        <v>34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97</v>
      </c>
      <c r="D94" s="147"/>
      <c r="E94" s="147"/>
      <c r="F94" s="147"/>
      <c r="G94" s="147"/>
      <c r="H94" s="147"/>
      <c r="I94" s="148"/>
      <c r="J94" s="149" t="s">
        <v>98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99</v>
      </c>
      <c r="D96" s="35"/>
      <c r="E96" s="35"/>
      <c r="F96" s="35"/>
      <c r="G96" s="35"/>
      <c r="H96" s="35"/>
      <c r="I96" s="110"/>
      <c r="J96" s="79">
        <f>J142</f>
        <v>0</v>
      </c>
      <c r="K96" s="35"/>
      <c r="L96" s="38"/>
      <c r="AU96" s="17" t="s">
        <v>100</v>
      </c>
    </row>
    <row r="97" spans="2:12" s="8" customFormat="1" ht="24.95" customHeight="1">
      <c r="B97" s="151"/>
      <c r="C97" s="152"/>
      <c r="D97" s="153" t="s">
        <v>101</v>
      </c>
      <c r="E97" s="154"/>
      <c r="F97" s="154"/>
      <c r="G97" s="154"/>
      <c r="H97" s="154"/>
      <c r="I97" s="155"/>
      <c r="J97" s="156">
        <f>J143</f>
        <v>0</v>
      </c>
      <c r="K97" s="152"/>
      <c r="L97" s="157"/>
    </row>
    <row r="98" spans="2:12" s="9" customFormat="1" ht="19.899999999999999" customHeight="1">
      <c r="B98" s="158"/>
      <c r="C98" s="159"/>
      <c r="D98" s="160" t="s">
        <v>102</v>
      </c>
      <c r="E98" s="161"/>
      <c r="F98" s="161"/>
      <c r="G98" s="161"/>
      <c r="H98" s="161"/>
      <c r="I98" s="162"/>
      <c r="J98" s="163">
        <f>J144</f>
        <v>0</v>
      </c>
      <c r="K98" s="159"/>
      <c r="L98" s="164"/>
    </row>
    <row r="99" spans="2:12" s="9" customFormat="1" ht="19.899999999999999" customHeight="1">
      <c r="B99" s="158"/>
      <c r="C99" s="159"/>
      <c r="D99" s="160" t="s">
        <v>103</v>
      </c>
      <c r="E99" s="161"/>
      <c r="F99" s="161"/>
      <c r="G99" s="161"/>
      <c r="H99" s="161"/>
      <c r="I99" s="162"/>
      <c r="J99" s="163">
        <f>J154</f>
        <v>0</v>
      </c>
      <c r="K99" s="159"/>
      <c r="L99" s="164"/>
    </row>
    <row r="100" spans="2:12" s="9" customFormat="1" ht="19.899999999999999" customHeight="1">
      <c r="B100" s="158"/>
      <c r="C100" s="159"/>
      <c r="D100" s="160" t="s">
        <v>104</v>
      </c>
      <c r="E100" s="161"/>
      <c r="F100" s="161"/>
      <c r="G100" s="161"/>
      <c r="H100" s="161"/>
      <c r="I100" s="162"/>
      <c r="J100" s="163">
        <f>J258</f>
        <v>0</v>
      </c>
      <c r="K100" s="159"/>
      <c r="L100" s="164"/>
    </row>
    <row r="101" spans="2:12" s="9" customFormat="1" ht="19.899999999999999" customHeight="1">
      <c r="B101" s="158"/>
      <c r="C101" s="159"/>
      <c r="D101" s="160" t="s">
        <v>105</v>
      </c>
      <c r="E101" s="161"/>
      <c r="F101" s="161"/>
      <c r="G101" s="161"/>
      <c r="H101" s="161"/>
      <c r="I101" s="162"/>
      <c r="J101" s="163">
        <f>J302</f>
        <v>0</v>
      </c>
      <c r="K101" s="159"/>
      <c r="L101" s="164"/>
    </row>
    <row r="102" spans="2:12" s="9" customFormat="1" ht="19.899999999999999" customHeight="1">
      <c r="B102" s="158"/>
      <c r="C102" s="159"/>
      <c r="D102" s="160" t="s">
        <v>106</v>
      </c>
      <c r="E102" s="161"/>
      <c r="F102" s="161"/>
      <c r="G102" s="161"/>
      <c r="H102" s="161"/>
      <c r="I102" s="162"/>
      <c r="J102" s="163">
        <f>J314</f>
        <v>0</v>
      </c>
      <c r="K102" s="159"/>
      <c r="L102" s="164"/>
    </row>
    <row r="103" spans="2:12" s="8" customFormat="1" ht="24.95" customHeight="1">
      <c r="B103" s="151"/>
      <c r="C103" s="152"/>
      <c r="D103" s="153" t="s">
        <v>107</v>
      </c>
      <c r="E103" s="154"/>
      <c r="F103" s="154"/>
      <c r="G103" s="154"/>
      <c r="H103" s="154"/>
      <c r="I103" s="155"/>
      <c r="J103" s="156">
        <f>J316</f>
        <v>0</v>
      </c>
      <c r="K103" s="152"/>
      <c r="L103" s="157"/>
    </row>
    <row r="104" spans="2:12" s="9" customFormat="1" ht="19.899999999999999" customHeight="1">
      <c r="B104" s="158"/>
      <c r="C104" s="159"/>
      <c r="D104" s="160" t="s">
        <v>108</v>
      </c>
      <c r="E104" s="161"/>
      <c r="F104" s="161"/>
      <c r="G104" s="161"/>
      <c r="H104" s="161"/>
      <c r="I104" s="162"/>
      <c r="J104" s="163">
        <f>J317</f>
        <v>0</v>
      </c>
      <c r="K104" s="159"/>
      <c r="L104" s="164"/>
    </row>
    <row r="105" spans="2:12" s="9" customFormat="1" ht="19.899999999999999" customHeight="1">
      <c r="B105" s="158"/>
      <c r="C105" s="159"/>
      <c r="D105" s="160" t="s">
        <v>109</v>
      </c>
      <c r="E105" s="161"/>
      <c r="F105" s="161"/>
      <c r="G105" s="161"/>
      <c r="H105" s="161"/>
      <c r="I105" s="162"/>
      <c r="J105" s="163">
        <f>J336</f>
        <v>0</v>
      </c>
      <c r="K105" s="159"/>
      <c r="L105" s="164"/>
    </row>
    <row r="106" spans="2:12" s="9" customFormat="1" ht="19.899999999999999" customHeight="1">
      <c r="B106" s="158"/>
      <c r="C106" s="159"/>
      <c r="D106" s="160" t="s">
        <v>110</v>
      </c>
      <c r="E106" s="161"/>
      <c r="F106" s="161"/>
      <c r="G106" s="161"/>
      <c r="H106" s="161"/>
      <c r="I106" s="162"/>
      <c r="J106" s="163">
        <f>J348</f>
        <v>0</v>
      </c>
      <c r="K106" s="159"/>
      <c r="L106" s="164"/>
    </row>
    <row r="107" spans="2:12" s="9" customFormat="1" ht="19.899999999999999" customHeight="1">
      <c r="B107" s="158"/>
      <c r="C107" s="159"/>
      <c r="D107" s="160" t="s">
        <v>111</v>
      </c>
      <c r="E107" s="161"/>
      <c r="F107" s="161"/>
      <c r="G107" s="161"/>
      <c r="H107" s="161"/>
      <c r="I107" s="162"/>
      <c r="J107" s="163">
        <f>J358</f>
        <v>0</v>
      </c>
      <c r="K107" s="159"/>
      <c r="L107" s="164"/>
    </row>
    <row r="108" spans="2:12" s="9" customFormat="1" ht="19.899999999999999" customHeight="1">
      <c r="B108" s="158"/>
      <c r="C108" s="159"/>
      <c r="D108" s="160" t="s">
        <v>112</v>
      </c>
      <c r="E108" s="161"/>
      <c r="F108" s="161"/>
      <c r="G108" s="161"/>
      <c r="H108" s="161"/>
      <c r="I108" s="162"/>
      <c r="J108" s="163">
        <f>J379</f>
        <v>0</v>
      </c>
      <c r="K108" s="159"/>
      <c r="L108" s="164"/>
    </row>
    <row r="109" spans="2:12" s="9" customFormat="1" ht="19.899999999999999" customHeight="1">
      <c r="B109" s="158"/>
      <c r="C109" s="159"/>
      <c r="D109" s="160" t="s">
        <v>113</v>
      </c>
      <c r="E109" s="161"/>
      <c r="F109" s="161"/>
      <c r="G109" s="161"/>
      <c r="H109" s="161"/>
      <c r="I109" s="162"/>
      <c r="J109" s="163">
        <f>J383</f>
        <v>0</v>
      </c>
      <c r="K109" s="159"/>
      <c r="L109" s="164"/>
    </row>
    <row r="110" spans="2:12" s="9" customFormat="1" ht="19.899999999999999" customHeight="1">
      <c r="B110" s="158"/>
      <c r="C110" s="159"/>
      <c r="D110" s="160" t="s">
        <v>114</v>
      </c>
      <c r="E110" s="161"/>
      <c r="F110" s="161"/>
      <c r="G110" s="161"/>
      <c r="H110" s="161"/>
      <c r="I110" s="162"/>
      <c r="J110" s="163">
        <f>J401</f>
        <v>0</v>
      </c>
      <c r="K110" s="159"/>
      <c r="L110" s="164"/>
    </row>
    <row r="111" spans="2:12" s="9" customFormat="1" ht="19.899999999999999" customHeight="1">
      <c r="B111" s="158"/>
      <c r="C111" s="159"/>
      <c r="D111" s="160" t="s">
        <v>115</v>
      </c>
      <c r="E111" s="161"/>
      <c r="F111" s="161"/>
      <c r="G111" s="161"/>
      <c r="H111" s="161"/>
      <c r="I111" s="162"/>
      <c r="J111" s="163">
        <f>J409</f>
        <v>0</v>
      </c>
      <c r="K111" s="159"/>
      <c r="L111" s="164"/>
    </row>
    <row r="112" spans="2:12" s="9" customFormat="1" ht="19.899999999999999" customHeight="1">
      <c r="B112" s="158"/>
      <c r="C112" s="159"/>
      <c r="D112" s="160" t="s">
        <v>116</v>
      </c>
      <c r="E112" s="161"/>
      <c r="F112" s="161"/>
      <c r="G112" s="161"/>
      <c r="H112" s="161"/>
      <c r="I112" s="162"/>
      <c r="J112" s="163">
        <f>J423</f>
        <v>0</v>
      </c>
      <c r="K112" s="159"/>
      <c r="L112" s="164"/>
    </row>
    <row r="113" spans="2:12" s="9" customFormat="1" ht="19.899999999999999" customHeight="1">
      <c r="B113" s="158"/>
      <c r="C113" s="159"/>
      <c r="D113" s="160" t="s">
        <v>117</v>
      </c>
      <c r="E113" s="161"/>
      <c r="F113" s="161"/>
      <c r="G113" s="161"/>
      <c r="H113" s="161"/>
      <c r="I113" s="162"/>
      <c r="J113" s="163">
        <f>J428</f>
        <v>0</v>
      </c>
      <c r="K113" s="159"/>
      <c r="L113" s="164"/>
    </row>
    <row r="114" spans="2:12" s="9" customFormat="1" ht="19.899999999999999" customHeight="1">
      <c r="B114" s="158"/>
      <c r="C114" s="159"/>
      <c r="D114" s="160" t="s">
        <v>118</v>
      </c>
      <c r="E114" s="161"/>
      <c r="F114" s="161"/>
      <c r="G114" s="161"/>
      <c r="H114" s="161"/>
      <c r="I114" s="162"/>
      <c r="J114" s="163">
        <f>J480</f>
        <v>0</v>
      </c>
      <c r="K114" s="159"/>
      <c r="L114" s="164"/>
    </row>
    <row r="115" spans="2:12" s="9" customFormat="1" ht="19.899999999999999" customHeight="1">
      <c r="B115" s="158"/>
      <c r="C115" s="159"/>
      <c r="D115" s="160" t="s">
        <v>119</v>
      </c>
      <c r="E115" s="161"/>
      <c r="F115" s="161"/>
      <c r="G115" s="161"/>
      <c r="H115" s="161"/>
      <c r="I115" s="162"/>
      <c r="J115" s="163">
        <f>J514</f>
        <v>0</v>
      </c>
      <c r="K115" s="159"/>
      <c r="L115" s="164"/>
    </row>
    <row r="116" spans="2:12" s="9" customFormat="1" ht="19.899999999999999" customHeight="1">
      <c r="B116" s="158"/>
      <c r="C116" s="159"/>
      <c r="D116" s="160" t="s">
        <v>120</v>
      </c>
      <c r="E116" s="161"/>
      <c r="F116" s="161"/>
      <c r="G116" s="161"/>
      <c r="H116" s="161"/>
      <c r="I116" s="162"/>
      <c r="J116" s="163">
        <f>J519</f>
        <v>0</v>
      </c>
      <c r="K116" s="159"/>
      <c r="L116" s="164"/>
    </row>
    <row r="117" spans="2:12" s="9" customFormat="1" ht="19.899999999999999" customHeight="1">
      <c r="B117" s="158"/>
      <c r="C117" s="159"/>
      <c r="D117" s="160" t="s">
        <v>121</v>
      </c>
      <c r="E117" s="161"/>
      <c r="F117" s="161"/>
      <c r="G117" s="161"/>
      <c r="H117" s="161"/>
      <c r="I117" s="162"/>
      <c r="J117" s="163">
        <f>J582</f>
        <v>0</v>
      </c>
      <c r="K117" s="159"/>
      <c r="L117" s="164"/>
    </row>
    <row r="118" spans="2:12" s="9" customFormat="1" ht="19.899999999999999" customHeight="1">
      <c r="B118" s="158"/>
      <c r="C118" s="159"/>
      <c r="D118" s="160" t="s">
        <v>122</v>
      </c>
      <c r="E118" s="161"/>
      <c r="F118" s="161"/>
      <c r="G118" s="161"/>
      <c r="H118" s="161"/>
      <c r="I118" s="162"/>
      <c r="J118" s="163">
        <f>J617</f>
        <v>0</v>
      </c>
      <c r="K118" s="159"/>
      <c r="L118" s="164"/>
    </row>
    <row r="119" spans="2:12" s="9" customFormat="1" ht="19.899999999999999" customHeight="1">
      <c r="B119" s="158"/>
      <c r="C119" s="159"/>
      <c r="D119" s="160" t="s">
        <v>123</v>
      </c>
      <c r="E119" s="161"/>
      <c r="F119" s="161"/>
      <c r="G119" s="161"/>
      <c r="H119" s="161"/>
      <c r="I119" s="162"/>
      <c r="J119" s="163">
        <f>J632</f>
        <v>0</v>
      </c>
      <c r="K119" s="159"/>
      <c r="L119" s="164"/>
    </row>
    <row r="120" spans="2:12" s="8" customFormat="1" ht="24.95" customHeight="1">
      <c r="B120" s="151"/>
      <c r="C120" s="152"/>
      <c r="D120" s="153" t="s">
        <v>124</v>
      </c>
      <c r="E120" s="154"/>
      <c r="F120" s="154"/>
      <c r="G120" s="154"/>
      <c r="H120" s="154"/>
      <c r="I120" s="155"/>
      <c r="J120" s="156">
        <f>J669</f>
        <v>0</v>
      </c>
      <c r="K120" s="152"/>
      <c r="L120" s="157"/>
    </row>
    <row r="121" spans="2:12" s="9" customFormat="1" ht="19.899999999999999" customHeight="1">
      <c r="B121" s="158"/>
      <c r="C121" s="159"/>
      <c r="D121" s="160" t="s">
        <v>125</v>
      </c>
      <c r="E121" s="161"/>
      <c r="F121" s="161"/>
      <c r="G121" s="161"/>
      <c r="H121" s="161"/>
      <c r="I121" s="162"/>
      <c r="J121" s="163">
        <f>J670</f>
        <v>0</v>
      </c>
      <c r="K121" s="159"/>
      <c r="L121" s="164"/>
    </row>
    <row r="122" spans="2:12" s="8" customFormat="1" ht="21.75" customHeight="1">
      <c r="B122" s="151"/>
      <c r="C122" s="152"/>
      <c r="D122" s="165" t="s">
        <v>126</v>
      </c>
      <c r="E122" s="152"/>
      <c r="F122" s="152"/>
      <c r="G122" s="152"/>
      <c r="H122" s="152"/>
      <c r="I122" s="166"/>
      <c r="J122" s="167">
        <f>J672</f>
        <v>0</v>
      </c>
      <c r="K122" s="152"/>
      <c r="L122" s="157"/>
    </row>
    <row r="123" spans="2:12" s="1" customFormat="1" ht="21.7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12" s="1" customFormat="1" ht="6.95" customHeight="1">
      <c r="B124" s="49"/>
      <c r="C124" s="50"/>
      <c r="D124" s="50"/>
      <c r="E124" s="50"/>
      <c r="F124" s="50"/>
      <c r="G124" s="50"/>
      <c r="H124" s="50"/>
      <c r="I124" s="142"/>
      <c r="J124" s="50"/>
      <c r="K124" s="50"/>
      <c r="L124" s="38"/>
    </row>
    <row r="128" spans="2:12" s="1" customFormat="1" ht="6.95" customHeight="1">
      <c r="B128" s="51"/>
      <c r="C128" s="52"/>
      <c r="D128" s="52"/>
      <c r="E128" s="52"/>
      <c r="F128" s="52"/>
      <c r="G128" s="52"/>
      <c r="H128" s="52"/>
      <c r="I128" s="145"/>
      <c r="J128" s="52"/>
      <c r="K128" s="52"/>
      <c r="L128" s="38"/>
    </row>
    <row r="129" spans="2:63" s="1" customFormat="1" ht="24.95" customHeight="1">
      <c r="B129" s="34"/>
      <c r="C129" s="23" t="s">
        <v>127</v>
      </c>
      <c r="D129" s="35"/>
      <c r="E129" s="35"/>
      <c r="F129" s="35"/>
      <c r="G129" s="35"/>
      <c r="H129" s="35"/>
      <c r="I129" s="110"/>
      <c r="J129" s="35"/>
      <c r="K129" s="35"/>
      <c r="L129" s="38"/>
    </row>
    <row r="130" spans="2:63" s="1" customFormat="1" ht="6.95" customHeight="1">
      <c r="B130" s="34"/>
      <c r="C130" s="35"/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3" s="1" customFormat="1" ht="12" customHeight="1">
      <c r="B131" s="34"/>
      <c r="C131" s="29" t="s">
        <v>16</v>
      </c>
      <c r="D131" s="35"/>
      <c r="E131" s="35"/>
      <c r="F131" s="35"/>
      <c r="G131" s="35"/>
      <c r="H131" s="35"/>
      <c r="I131" s="110"/>
      <c r="J131" s="35"/>
      <c r="K131" s="35"/>
      <c r="L131" s="38"/>
    </row>
    <row r="132" spans="2:63" s="1" customFormat="1" ht="16.5" customHeight="1">
      <c r="B132" s="34"/>
      <c r="C132" s="35"/>
      <c r="D132" s="35"/>
      <c r="E132" s="323" t="str">
        <f>E7</f>
        <v>Ostrov</v>
      </c>
      <c r="F132" s="324"/>
      <c r="G132" s="324"/>
      <c r="H132" s="324"/>
      <c r="I132" s="110"/>
      <c r="J132" s="35"/>
      <c r="K132" s="35"/>
      <c r="L132" s="38"/>
    </row>
    <row r="133" spans="2:63" s="1" customFormat="1" ht="12" customHeight="1">
      <c r="B133" s="34"/>
      <c r="C133" s="29" t="s">
        <v>94</v>
      </c>
      <c r="D133" s="35"/>
      <c r="E133" s="35"/>
      <c r="F133" s="35"/>
      <c r="G133" s="35"/>
      <c r="H133" s="35"/>
      <c r="I133" s="110"/>
      <c r="J133" s="35"/>
      <c r="K133" s="35"/>
      <c r="L133" s="38"/>
    </row>
    <row r="134" spans="2:63" s="1" customFormat="1" ht="16.5" customHeight="1">
      <c r="B134" s="34"/>
      <c r="C134" s="35"/>
      <c r="D134" s="35"/>
      <c r="E134" s="295" t="str">
        <f>E9</f>
        <v>3 - Hlavní 795/11, Ostrov</v>
      </c>
      <c r="F134" s="325"/>
      <c r="G134" s="325"/>
      <c r="H134" s="325"/>
      <c r="I134" s="110"/>
      <c r="J134" s="35"/>
      <c r="K134" s="35"/>
      <c r="L134" s="38"/>
    </row>
    <row r="135" spans="2:63" s="1" customFormat="1" ht="6.95" customHeight="1">
      <c r="B135" s="34"/>
      <c r="C135" s="35"/>
      <c r="D135" s="35"/>
      <c r="E135" s="35"/>
      <c r="F135" s="35"/>
      <c r="G135" s="35"/>
      <c r="H135" s="35"/>
      <c r="I135" s="110"/>
      <c r="J135" s="35"/>
      <c r="K135" s="35"/>
      <c r="L135" s="38"/>
    </row>
    <row r="136" spans="2:63" s="1" customFormat="1" ht="12" customHeight="1">
      <c r="B136" s="34"/>
      <c r="C136" s="29" t="s">
        <v>20</v>
      </c>
      <c r="D136" s="35"/>
      <c r="E136" s="35"/>
      <c r="F136" s="27" t="str">
        <f>F12</f>
        <v xml:space="preserve"> </v>
      </c>
      <c r="G136" s="35"/>
      <c r="H136" s="35"/>
      <c r="I136" s="112" t="s">
        <v>22</v>
      </c>
      <c r="J136" s="61" t="str">
        <f>IF(J12="","",J12)</f>
        <v>20. 3. 2018</v>
      </c>
      <c r="K136" s="35"/>
      <c r="L136" s="38"/>
    </row>
    <row r="137" spans="2:63" s="1" customFormat="1" ht="6.95" customHeight="1">
      <c r="B137" s="34"/>
      <c r="C137" s="35"/>
      <c r="D137" s="35"/>
      <c r="E137" s="35"/>
      <c r="F137" s="35"/>
      <c r="G137" s="35"/>
      <c r="H137" s="35"/>
      <c r="I137" s="110"/>
      <c r="J137" s="35"/>
      <c r="K137" s="35"/>
      <c r="L137" s="38"/>
    </row>
    <row r="138" spans="2:63" s="1" customFormat="1" ht="15.2" customHeight="1">
      <c r="B138" s="34"/>
      <c r="C138" s="29" t="s">
        <v>24</v>
      </c>
      <c r="D138" s="35"/>
      <c r="E138" s="35"/>
      <c r="F138" s="27" t="str">
        <f>E15</f>
        <v>Město Ostrov</v>
      </c>
      <c r="G138" s="35"/>
      <c r="H138" s="35"/>
      <c r="I138" s="112" t="s">
        <v>32</v>
      </c>
      <c r="J138" s="32" t="str">
        <f>E21</f>
        <v xml:space="preserve"> </v>
      </c>
      <c r="K138" s="35"/>
      <c r="L138" s="38"/>
    </row>
    <row r="139" spans="2:63" s="1" customFormat="1" ht="15.2" customHeight="1">
      <c r="B139" s="34"/>
      <c r="C139" s="29" t="s">
        <v>30</v>
      </c>
      <c r="D139" s="35"/>
      <c r="E139" s="35"/>
      <c r="F139" s="27" t="str">
        <f>IF(E18="","",E18)</f>
        <v>Vyplň údaj</v>
      </c>
      <c r="G139" s="35"/>
      <c r="H139" s="35"/>
      <c r="I139" s="112" t="s">
        <v>34</v>
      </c>
      <c r="J139" s="32" t="str">
        <f>E24</f>
        <v xml:space="preserve"> </v>
      </c>
      <c r="K139" s="35"/>
      <c r="L139" s="38"/>
    </row>
    <row r="140" spans="2:63" s="1" customFormat="1" ht="10.35" customHeight="1">
      <c r="B140" s="34"/>
      <c r="C140" s="35"/>
      <c r="D140" s="35"/>
      <c r="E140" s="35"/>
      <c r="F140" s="35"/>
      <c r="G140" s="35"/>
      <c r="H140" s="35"/>
      <c r="I140" s="110"/>
      <c r="J140" s="35"/>
      <c r="K140" s="35"/>
      <c r="L140" s="38"/>
    </row>
    <row r="141" spans="2:63" s="10" customFormat="1" ht="29.25" customHeight="1">
      <c r="B141" s="168"/>
      <c r="C141" s="169" t="s">
        <v>128</v>
      </c>
      <c r="D141" s="170" t="s">
        <v>62</v>
      </c>
      <c r="E141" s="170" t="s">
        <v>58</v>
      </c>
      <c r="F141" s="170" t="s">
        <v>59</v>
      </c>
      <c r="G141" s="170" t="s">
        <v>129</v>
      </c>
      <c r="H141" s="170" t="s">
        <v>130</v>
      </c>
      <c r="I141" s="171" t="s">
        <v>131</v>
      </c>
      <c r="J141" s="172" t="s">
        <v>98</v>
      </c>
      <c r="K141" s="173" t="s">
        <v>132</v>
      </c>
      <c r="L141" s="174"/>
      <c r="M141" s="70" t="s">
        <v>1</v>
      </c>
      <c r="N141" s="71" t="s">
        <v>41</v>
      </c>
      <c r="O141" s="71" t="s">
        <v>133</v>
      </c>
      <c r="P141" s="71" t="s">
        <v>134</v>
      </c>
      <c r="Q141" s="71" t="s">
        <v>135</v>
      </c>
      <c r="R141" s="71" t="s">
        <v>136</v>
      </c>
      <c r="S141" s="71" t="s">
        <v>137</v>
      </c>
      <c r="T141" s="72" t="s">
        <v>138</v>
      </c>
    </row>
    <row r="142" spans="2:63" s="1" customFormat="1" ht="22.9" customHeight="1">
      <c r="B142" s="34"/>
      <c r="C142" s="77" t="s">
        <v>139</v>
      </c>
      <c r="D142" s="35"/>
      <c r="E142" s="35"/>
      <c r="F142" s="35"/>
      <c r="G142" s="35"/>
      <c r="H142" s="35"/>
      <c r="I142" s="110"/>
      <c r="J142" s="175">
        <f>BK142</f>
        <v>0</v>
      </c>
      <c r="K142" s="35"/>
      <c r="L142" s="38"/>
      <c r="M142" s="73"/>
      <c r="N142" s="74"/>
      <c r="O142" s="74"/>
      <c r="P142" s="176">
        <f>P143+P316+P669+P672</f>
        <v>0</v>
      </c>
      <c r="Q142" s="74"/>
      <c r="R142" s="176">
        <f>R143+R316+R669+R672</f>
        <v>9.351477341999999</v>
      </c>
      <c r="S142" s="74"/>
      <c r="T142" s="177">
        <f>T143+T316+T669+T672</f>
        <v>13.712848800000003</v>
      </c>
      <c r="AT142" s="17" t="s">
        <v>76</v>
      </c>
      <c r="AU142" s="17" t="s">
        <v>100</v>
      </c>
      <c r="BK142" s="178">
        <f>BK143+BK316+BK669+BK672</f>
        <v>0</v>
      </c>
    </row>
    <row r="143" spans="2:63" s="11" customFormat="1" ht="25.9" customHeight="1">
      <c r="B143" s="179"/>
      <c r="C143" s="180"/>
      <c r="D143" s="181" t="s">
        <v>76</v>
      </c>
      <c r="E143" s="182" t="s">
        <v>140</v>
      </c>
      <c r="F143" s="182" t="s">
        <v>141</v>
      </c>
      <c r="G143" s="180"/>
      <c r="H143" s="180"/>
      <c r="I143" s="183"/>
      <c r="J143" s="167">
        <f>BK143</f>
        <v>0</v>
      </c>
      <c r="K143" s="180"/>
      <c r="L143" s="184"/>
      <c r="M143" s="185"/>
      <c r="N143" s="186"/>
      <c r="O143" s="186"/>
      <c r="P143" s="187">
        <f>P144+P154+P258+P302+P314</f>
        <v>0</v>
      </c>
      <c r="Q143" s="186"/>
      <c r="R143" s="187">
        <f>R144+R154+R258+R302+R314</f>
        <v>7.7321163899999998</v>
      </c>
      <c r="S143" s="186"/>
      <c r="T143" s="188">
        <f>T144+T154+T258+T302+T314</f>
        <v>5.721820000000001</v>
      </c>
      <c r="AR143" s="189" t="s">
        <v>85</v>
      </c>
      <c r="AT143" s="190" t="s">
        <v>76</v>
      </c>
      <c r="AU143" s="190" t="s">
        <v>77</v>
      </c>
      <c r="AY143" s="189" t="s">
        <v>142</v>
      </c>
      <c r="BK143" s="191">
        <f>BK144+BK154+BK258+BK302+BK314</f>
        <v>0</v>
      </c>
    </row>
    <row r="144" spans="2:63" s="11" customFormat="1" ht="22.9" customHeight="1">
      <c r="B144" s="179"/>
      <c r="C144" s="180"/>
      <c r="D144" s="181" t="s">
        <v>76</v>
      </c>
      <c r="E144" s="192" t="s">
        <v>82</v>
      </c>
      <c r="F144" s="192" t="s">
        <v>143</v>
      </c>
      <c r="G144" s="180"/>
      <c r="H144" s="180"/>
      <c r="I144" s="183"/>
      <c r="J144" s="193">
        <f>BK144</f>
        <v>0</v>
      </c>
      <c r="K144" s="180"/>
      <c r="L144" s="184"/>
      <c r="M144" s="185"/>
      <c r="N144" s="186"/>
      <c r="O144" s="186"/>
      <c r="P144" s="187">
        <f>SUM(P145:P153)</f>
        <v>0</v>
      </c>
      <c r="Q144" s="186"/>
      <c r="R144" s="187">
        <f>SUM(R145:R153)</f>
        <v>0.53393040000000003</v>
      </c>
      <c r="S144" s="186"/>
      <c r="T144" s="188">
        <f>SUM(T145:T153)</f>
        <v>0</v>
      </c>
      <c r="AR144" s="189" t="s">
        <v>85</v>
      </c>
      <c r="AT144" s="190" t="s">
        <v>76</v>
      </c>
      <c r="AU144" s="190" t="s">
        <v>85</v>
      </c>
      <c r="AY144" s="189" t="s">
        <v>142</v>
      </c>
      <c r="BK144" s="191">
        <f>SUM(BK145:BK153)</f>
        <v>0</v>
      </c>
    </row>
    <row r="145" spans="2:65" s="1" customFormat="1" ht="24" customHeight="1">
      <c r="B145" s="34"/>
      <c r="C145" s="194" t="s">
        <v>85</v>
      </c>
      <c r="D145" s="194" t="s">
        <v>144</v>
      </c>
      <c r="E145" s="195" t="s">
        <v>145</v>
      </c>
      <c r="F145" s="196" t="s">
        <v>146</v>
      </c>
      <c r="G145" s="197" t="s">
        <v>147</v>
      </c>
      <c r="H145" s="198">
        <v>3</v>
      </c>
      <c r="I145" s="199"/>
      <c r="J145" s="200">
        <f>ROUND(I145*H145,2)</f>
        <v>0</v>
      </c>
      <c r="K145" s="196" t="s">
        <v>148</v>
      </c>
      <c r="L145" s="38"/>
      <c r="M145" s="201" t="s">
        <v>1</v>
      </c>
      <c r="N145" s="202" t="s">
        <v>43</v>
      </c>
      <c r="O145" s="66"/>
      <c r="P145" s="203">
        <f>O145*H145</f>
        <v>0</v>
      </c>
      <c r="Q145" s="203">
        <v>5.4510000000000003E-2</v>
      </c>
      <c r="R145" s="203">
        <f>Q145*H145</f>
        <v>0.16353000000000001</v>
      </c>
      <c r="S145" s="203">
        <v>0</v>
      </c>
      <c r="T145" s="204">
        <f>S145*H145</f>
        <v>0</v>
      </c>
      <c r="AR145" s="205" t="s">
        <v>87</v>
      </c>
      <c r="AT145" s="205" t="s">
        <v>144</v>
      </c>
      <c r="AU145" s="205" t="s">
        <v>149</v>
      </c>
      <c r="AY145" s="17" t="s">
        <v>142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7" t="s">
        <v>149</v>
      </c>
      <c r="BK145" s="206">
        <f>ROUND(I145*H145,2)</f>
        <v>0</v>
      </c>
      <c r="BL145" s="17" t="s">
        <v>87</v>
      </c>
      <c r="BM145" s="205" t="s">
        <v>150</v>
      </c>
    </row>
    <row r="146" spans="2:65" s="12" customFormat="1" ht="11.25">
      <c r="B146" s="207"/>
      <c r="C146" s="208"/>
      <c r="D146" s="209" t="s">
        <v>151</v>
      </c>
      <c r="E146" s="210" t="s">
        <v>1</v>
      </c>
      <c r="F146" s="211" t="s">
        <v>152</v>
      </c>
      <c r="G146" s="208"/>
      <c r="H146" s="212">
        <v>3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151</v>
      </c>
      <c r="AU146" s="218" t="s">
        <v>149</v>
      </c>
      <c r="AV146" s="12" t="s">
        <v>149</v>
      </c>
      <c r="AW146" s="12" t="s">
        <v>33</v>
      </c>
      <c r="AX146" s="12" t="s">
        <v>85</v>
      </c>
      <c r="AY146" s="218" t="s">
        <v>142</v>
      </c>
    </row>
    <row r="147" spans="2:65" s="1" customFormat="1" ht="24" customHeight="1">
      <c r="B147" s="34"/>
      <c r="C147" s="194" t="s">
        <v>149</v>
      </c>
      <c r="D147" s="194" t="s">
        <v>144</v>
      </c>
      <c r="E147" s="195" t="s">
        <v>153</v>
      </c>
      <c r="F147" s="196" t="s">
        <v>154</v>
      </c>
      <c r="G147" s="197" t="s">
        <v>147</v>
      </c>
      <c r="H147" s="198">
        <v>1.92</v>
      </c>
      <c r="I147" s="199"/>
      <c r="J147" s="200">
        <f>ROUND(I147*H147,2)</f>
        <v>0</v>
      </c>
      <c r="K147" s="196" t="s">
        <v>148</v>
      </c>
      <c r="L147" s="38"/>
      <c r="M147" s="201" t="s">
        <v>1</v>
      </c>
      <c r="N147" s="202" t="s">
        <v>43</v>
      </c>
      <c r="O147" s="66"/>
      <c r="P147" s="203">
        <f>O147*H147</f>
        <v>0</v>
      </c>
      <c r="Q147" s="203">
        <v>7.2969999999999993E-2</v>
      </c>
      <c r="R147" s="203">
        <f>Q147*H147</f>
        <v>0.14010239999999999</v>
      </c>
      <c r="S147" s="203">
        <v>0</v>
      </c>
      <c r="T147" s="204">
        <f>S147*H147</f>
        <v>0</v>
      </c>
      <c r="AR147" s="205" t="s">
        <v>87</v>
      </c>
      <c r="AT147" s="205" t="s">
        <v>144</v>
      </c>
      <c r="AU147" s="205" t="s">
        <v>149</v>
      </c>
      <c r="AY147" s="17" t="s">
        <v>142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7" t="s">
        <v>149</v>
      </c>
      <c r="BK147" s="206">
        <f>ROUND(I147*H147,2)</f>
        <v>0</v>
      </c>
      <c r="BL147" s="17" t="s">
        <v>87</v>
      </c>
      <c r="BM147" s="205" t="s">
        <v>155</v>
      </c>
    </row>
    <row r="148" spans="2:65" s="12" customFormat="1" ht="11.25">
      <c r="B148" s="207"/>
      <c r="C148" s="208"/>
      <c r="D148" s="209" t="s">
        <v>151</v>
      </c>
      <c r="E148" s="210" t="s">
        <v>1</v>
      </c>
      <c r="F148" s="211" t="s">
        <v>156</v>
      </c>
      <c r="G148" s="208"/>
      <c r="H148" s="212">
        <v>1.92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151</v>
      </c>
      <c r="AU148" s="218" t="s">
        <v>149</v>
      </c>
      <c r="AV148" s="12" t="s">
        <v>149</v>
      </c>
      <c r="AW148" s="12" t="s">
        <v>33</v>
      </c>
      <c r="AX148" s="12" t="s">
        <v>77</v>
      </c>
      <c r="AY148" s="218" t="s">
        <v>142</v>
      </c>
    </row>
    <row r="149" spans="2:65" s="13" customFormat="1" ht="11.25">
      <c r="B149" s="219"/>
      <c r="C149" s="220"/>
      <c r="D149" s="209" t="s">
        <v>151</v>
      </c>
      <c r="E149" s="221" t="s">
        <v>1</v>
      </c>
      <c r="F149" s="222" t="s">
        <v>157</v>
      </c>
      <c r="G149" s="220"/>
      <c r="H149" s="223">
        <v>1.92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151</v>
      </c>
      <c r="AU149" s="229" t="s">
        <v>149</v>
      </c>
      <c r="AV149" s="13" t="s">
        <v>87</v>
      </c>
      <c r="AW149" s="13" t="s">
        <v>33</v>
      </c>
      <c r="AX149" s="13" t="s">
        <v>85</v>
      </c>
      <c r="AY149" s="229" t="s">
        <v>142</v>
      </c>
    </row>
    <row r="150" spans="2:65" s="1" customFormat="1" ht="24" customHeight="1">
      <c r="B150" s="34"/>
      <c r="C150" s="194" t="s">
        <v>82</v>
      </c>
      <c r="D150" s="194" t="s">
        <v>144</v>
      </c>
      <c r="E150" s="195" t="s">
        <v>158</v>
      </c>
      <c r="F150" s="196" t="s">
        <v>159</v>
      </c>
      <c r="G150" s="197" t="s">
        <v>147</v>
      </c>
      <c r="H150" s="198">
        <v>3</v>
      </c>
      <c r="I150" s="199"/>
      <c r="J150" s="200">
        <f>ROUND(I150*H150,2)</f>
        <v>0</v>
      </c>
      <c r="K150" s="196" t="s">
        <v>160</v>
      </c>
      <c r="L150" s="38"/>
      <c r="M150" s="201" t="s">
        <v>1</v>
      </c>
      <c r="N150" s="202" t="s">
        <v>43</v>
      </c>
      <c r="O150" s="66"/>
      <c r="P150" s="203">
        <f>O150*H150</f>
        <v>0</v>
      </c>
      <c r="Q150" s="203">
        <v>4.9630000000000001E-2</v>
      </c>
      <c r="R150" s="203">
        <f>Q150*H150</f>
        <v>0.14888999999999999</v>
      </c>
      <c r="S150" s="203">
        <v>0</v>
      </c>
      <c r="T150" s="204">
        <f>S150*H150</f>
        <v>0</v>
      </c>
      <c r="AR150" s="205" t="s">
        <v>87</v>
      </c>
      <c r="AT150" s="205" t="s">
        <v>144</v>
      </c>
      <c r="AU150" s="205" t="s">
        <v>149</v>
      </c>
      <c r="AY150" s="17" t="s">
        <v>142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7" t="s">
        <v>149</v>
      </c>
      <c r="BK150" s="206">
        <f>ROUND(I150*H150,2)</f>
        <v>0</v>
      </c>
      <c r="BL150" s="17" t="s">
        <v>87</v>
      </c>
      <c r="BM150" s="205" t="s">
        <v>161</v>
      </c>
    </row>
    <row r="151" spans="2:65" s="12" customFormat="1" ht="11.25">
      <c r="B151" s="207"/>
      <c r="C151" s="208"/>
      <c r="D151" s="209" t="s">
        <v>151</v>
      </c>
      <c r="E151" s="210" t="s">
        <v>1</v>
      </c>
      <c r="F151" s="211" t="s">
        <v>162</v>
      </c>
      <c r="G151" s="208"/>
      <c r="H151" s="212">
        <v>3</v>
      </c>
      <c r="I151" s="213"/>
      <c r="J151" s="208"/>
      <c r="K151" s="208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151</v>
      </c>
      <c r="AU151" s="218" t="s">
        <v>149</v>
      </c>
      <c r="AV151" s="12" t="s">
        <v>149</v>
      </c>
      <c r="AW151" s="12" t="s">
        <v>33</v>
      </c>
      <c r="AX151" s="12" t="s">
        <v>85</v>
      </c>
      <c r="AY151" s="218" t="s">
        <v>142</v>
      </c>
    </row>
    <row r="152" spans="2:65" s="1" customFormat="1" ht="24" customHeight="1">
      <c r="B152" s="34"/>
      <c r="C152" s="194" t="s">
        <v>87</v>
      </c>
      <c r="D152" s="194" t="s">
        <v>144</v>
      </c>
      <c r="E152" s="195" t="s">
        <v>163</v>
      </c>
      <c r="F152" s="196" t="s">
        <v>164</v>
      </c>
      <c r="G152" s="197" t="s">
        <v>147</v>
      </c>
      <c r="H152" s="198">
        <v>0.96</v>
      </c>
      <c r="I152" s="199"/>
      <c r="J152" s="200">
        <f>ROUND(I152*H152,2)</f>
        <v>0</v>
      </c>
      <c r="K152" s="196" t="s">
        <v>160</v>
      </c>
      <c r="L152" s="38"/>
      <c r="M152" s="201" t="s">
        <v>1</v>
      </c>
      <c r="N152" s="202" t="s">
        <v>43</v>
      </c>
      <c r="O152" s="66"/>
      <c r="P152" s="203">
        <f>O152*H152</f>
        <v>0</v>
      </c>
      <c r="Q152" s="203">
        <v>8.48E-2</v>
      </c>
      <c r="R152" s="203">
        <f>Q152*H152</f>
        <v>8.1407999999999994E-2</v>
      </c>
      <c r="S152" s="203">
        <v>0</v>
      </c>
      <c r="T152" s="204">
        <f>S152*H152</f>
        <v>0</v>
      </c>
      <c r="AR152" s="205" t="s">
        <v>87</v>
      </c>
      <c r="AT152" s="205" t="s">
        <v>144</v>
      </c>
      <c r="AU152" s="205" t="s">
        <v>149</v>
      </c>
      <c r="AY152" s="17" t="s">
        <v>142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7" t="s">
        <v>149</v>
      </c>
      <c r="BK152" s="206">
        <f>ROUND(I152*H152,2)</f>
        <v>0</v>
      </c>
      <c r="BL152" s="17" t="s">
        <v>87</v>
      </c>
      <c r="BM152" s="205" t="s">
        <v>165</v>
      </c>
    </row>
    <row r="153" spans="2:65" s="12" customFormat="1" ht="11.25">
      <c r="B153" s="207"/>
      <c r="C153" s="208"/>
      <c r="D153" s="209" t="s">
        <v>151</v>
      </c>
      <c r="E153" s="210" t="s">
        <v>1</v>
      </c>
      <c r="F153" s="211" t="s">
        <v>166</v>
      </c>
      <c r="G153" s="208"/>
      <c r="H153" s="212">
        <v>0.96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151</v>
      </c>
      <c r="AU153" s="218" t="s">
        <v>149</v>
      </c>
      <c r="AV153" s="12" t="s">
        <v>149</v>
      </c>
      <c r="AW153" s="12" t="s">
        <v>33</v>
      </c>
      <c r="AX153" s="12" t="s">
        <v>85</v>
      </c>
      <c r="AY153" s="218" t="s">
        <v>142</v>
      </c>
    </row>
    <row r="154" spans="2:65" s="11" customFormat="1" ht="22.9" customHeight="1">
      <c r="B154" s="179"/>
      <c r="C154" s="180"/>
      <c r="D154" s="181" t="s">
        <v>76</v>
      </c>
      <c r="E154" s="192" t="s">
        <v>167</v>
      </c>
      <c r="F154" s="192" t="s">
        <v>168</v>
      </c>
      <c r="G154" s="180"/>
      <c r="H154" s="180"/>
      <c r="I154" s="183"/>
      <c r="J154" s="193">
        <f>BK154</f>
        <v>0</v>
      </c>
      <c r="K154" s="180"/>
      <c r="L154" s="184"/>
      <c r="M154" s="185"/>
      <c r="N154" s="186"/>
      <c r="O154" s="186"/>
      <c r="P154" s="187">
        <f>SUM(P155:P257)</f>
        <v>0</v>
      </c>
      <c r="Q154" s="186"/>
      <c r="R154" s="187">
        <f>SUM(R155:R257)</f>
        <v>7.1959767899999996</v>
      </c>
      <c r="S154" s="186"/>
      <c r="T154" s="188">
        <f>SUM(T155:T257)</f>
        <v>0</v>
      </c>
      <c r="AR154" s="189" t="s">
        <v>85</v>
      </c>
      <c r="AT154" s="190" t="s">
        <v>76</v>
      </c>
      <c r="AU154" s="190" t="s">
        <v>85</v>
      </c>
      <c r="AY154" s="189" t="s">
        <v>142</v>
      </c>
      <c r="BK154" s="191">
        <f>SUM(BK155:BK257)</f>
        <v>0</v>
      </c>
    </row>
    <row r="155" spans="2:65" s="1" customFormat="1" ht="24" customHeight="1">
      <c r="B155" s="34"/>
      <c r="C155" s="194" t="s">
        <v>90</v>
      </c>
      <c r="D155" s="194" t="s">
        <v>144</v>
      </c>
      <c r="E155" s="195" t="s">
        <v>169</v>
      </c>
      <c r="F155" s="196" t="s">
        <v>170</v>
      </c>
      <c r="G155" s="197" t="s">
        <v>147</v>
      </c>
      <c r="H155" s="198">
        <v>55.23</v>
      </c>
      <c r="I155" s="199"/>
      <c r="J155" s="200">
        <f>ROUND(I155*H155,2)</f>
        <v>0</v>
      </c>
      <c r="K155" s="196" t="s">
        <v>160</v>
      </c>
      <c r="L155" s="38"/>
      <c r="M155" s="201" t="s">
        <v>1</v>
      </c>
      <c r="N155" s="202" t="s">
        <v>43</v>
      </c>
      <c r="O155" s="66"/>
      <c r="P155" s="203">
        <f>O155*H155</f>
        <v>0</v>
      </c>
      <c r="Q155" s="203">
        <v>2.63E-4</v>
      </c>
      <c r="R155" s="203">
        <f>Q155*H155</f>
        <v>1.4525489999999999E-2</v>
      </c>
      <c r="S155" s="203">
        <v>0</v>
      </c>
      <c r="T155" s="204">
        <f>S155*H155</f>
        <v>0</v>
      </c>
      <c r="AR155" s="205" t="s">
        <v>87</v>
      </c>
      <c r="AT155" s="205" t="s">
        <v>144</v>
      </c>
      <c r="AU155" s="205" t="s">
        <v>149</v>
      </c>
      <c r="AY155" s="17" t="s">
        <v>142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7" t="s">
        <v>149</v>
      </c>
      <c r="BK155" s="206">
        <f>ROUND(I155*H155,2)</f>
        <v>0</v>
      </c>
      <c r="BL155" s="17" t="s">
        <v>87</v>
      </c>
      <c r="BM155" s="205" t="s">
        <v>171</v>
      </c>
    </row>
    <row r="156" spans="2:65" s="12" customFormat="1" ht="11.25">
      <c r="B156" s="207"/>
      <c r="C156" s="208"/>
      <c r="D156" s="209" t="s">
        <v>151</v>
      </c>
      <c r="E156" s="210" t="s">
        <v>1</v>
      </c>
      <c r="F156" s="211" t="s">
        <v>172</v>
      </c>
      <c r="G156" s="208"/>
      <c r="H156" s="212">
        <v>12.71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151</v>
      </c>
      <c r="AU156" s="218" t="s">
        <v>149</v>
      </c>
      <c r="AV156" s="12" t="s">
        <v>149</v>
      </c>
      <c r="AW156" s="12" t="s">
        <v>33</v>
      </c>
      <c r="AX156" s="12" t="s">
        <v>77</v>
      </c>
      <c r="AY156" s="218" t="s">
        <v>142</v>
      </c>
    </row>
    <row r="157" spans="2:65" s="12" customFormat="1" ht="11.25">
      <c r="B157" s="207"/>
      <c r="C157" s="208"/>
      <c r="D157" s="209" t="s">
        <v>151</v>
      </c>
      <c r="E157" s="210" t="s">
        <v>1</v>
      </c>
      <c r="F157" s="211" t="s">
        <v>173</v>
      </c>
      <c r="G157" s="208"/>
      <c r="H157" s="212">
        <v>15.12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151</v>
      </c>
      <c r="AU157" s="218" t="s">
        <v>149</v>
      </c>
      <c r="AV157" s="12" t="s">
        <v>149</v>
      </c>
      <c r="AW157" s="12" t="s">
        <v>33</v>
      </c>
      <c r="AX157" s="12" t="s">
        <v>77</v>
      </c>
      <c r="AY157" s="218" t="s">
        <v>142</v>
      </c>
    </row>
    <row r="158" spans="2:65" s="12" customFormat="1" ht="11.25">
      <c r="B158" s="207"/>
      <c r="C158" s="208"/>
      <c r="D158" s="209" t="s">
        <v>151</v>
      </c>
      <c r="E158" s="210" t="s">
        <v>1</v>
      </c>
      <c r="F158" s="211" t="s">
        <v>174</v>
      </c>
      <c r="G158" s="208"/>
      <c r="H158" s="212">
        <v>14.7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151</v>
      </c>
      <c r="AU158" s="218" t="s">
        <v>149</v>
      </c>
      <c r="AV158" s="12" t="s">
        <v>149</v>
      </c>
      <c r="AW158" s="12" t="s">
        <v>33</v>
      </c>
      <c r="AX158" s="12" t="s">
        <v>77</v>
      </c>
      <c r="AY158" s="218" t="s">
        <v>142</v>
      </c>
    </row>
    <row r="159" spans="2:65" s="12" customFormat="1" ht="11.25">
      <c r="B159" s="207"/>
      <c r="C159" s="208"/>
      <c r="D159" s="209" t="s">
        <v>151</v>
      </c>
      <c r="E159" s="210" t="s">
        <v>1</v>
      </c>
      <c r="F159" s="211" t="s">
        <v>175</v>
      </c>
      <c r="G159" s="208"/>
      <c r="H159" s="212">
        <v>6.46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151</v>
      </c>
      <c r="AU159" s="218" t="s">
        <v>149</v>
      </c>
      <c r="AV159" s="12" t="s">
        <v>149</v>
      </c>
      <c r="AW159" s="12" t="s">
        <v>33</v>
      </c>
      <c r="AX159" s="12" t="s">
        <v>77</v>
      </c>
      <c r="AY159" s="218" t="s">
        <v>142</v>
      </c>
    </row>
    <row r="160" spans="2:65" s="12" customFormat="1" ht="11.25">
      <c r="B160" s="207"/>
      <c r="C160" s="208"/>
      <c r="D160" s="209" t="s">
        <v>151</v>
      </c>
      <c r="E160" s="210" t="s">
        <v>1</v>
      </c>
      <c r="F160" s="211" t="s">
        <v>176</v>
      </c>
      <c r="G160" s="208"/>
      <c r="H160" s="212">
        <v>1.2</v>
      </c>
      <c r="I160" s="213"/>
      <c r="J160" s="208"/>
      <c r="K160" s="208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151</v>
      </c>
      <c r="AU160" s="218" t="s">
        <v>149</v>
      </c>
      <c r="AV160" s="12" t="s">
        <v>149</v>
      </c>
      <c r="AW160" s="12" t="s">
        <v>33</v>
      </c>
      <c r="AX160" s="12" t="s">
        <v>77</v>
      </c>
      <c r="AY160" s="218" t="s">
        <v>142</v>
      </c>
    </row>
    <row r="161" spans="2:65" s="12" customFormat="1" ht="11.25">
      <c r="B161" s="207"/>
      <c r="C161" s="208"/>
      <c r="D161" s="209" t="s">
        <v>151</v>
      </c>
      <c r="E161" s="210" t="s">
        <v>1</v>
      </c>
      <c r="F161" s="211" t="s">
        <v>177</v>
      </c>
      <c r="G161" s="208"/>
      <c r="H161" s="212">
        <v>3.6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151</v>
      </c>
      <c r="AU161" s="218" t="s">
        <v>149</v>
      </c>
      <c r="AV161" s="12" t="s">
        <v>149</v>
      </c>
      <c r="AW161" s="12" t="s">
        <v>33</v>
      </c>
      <c r="AX161" s="12" t="s">
        <v>77</v>
      </c>
      <c r="AY161" s="218" t="s">
        <v>142</v>
      </c>
    </row>
    <row r="162" spans="2:65" s="12" customFormat="1" ht="11.25">
      <c r="B162" s="207"/>
      <c r="C162" s="208"/>
      <c r="D162" s="209" t="s">
        <v>151</v>
      </c>
      <c r="E162" s="210" t="s">
        <v>1</v>
      </c>
      <c r="F162" s="211" t="s">
        <v>178</v>
      </c>
      <c r="G162" s="208"/>
      <c r="H162" s="212">
        <v>1.44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151</v>
      </c>
      <c r="AU162" s="218" t="s">
        <v>149</v>
      </c>
      <c r="AV162" s="12" t="s">
        <v>149</v>
      </c>
      <c r="AW162" s="12" t="s">
        <v>33</v>
      </c>
      <c r="AX162" s="12" t="s">
        <v>77</v>
      </c>
      <c r="AY162" s="218" t="s">
        <v>142</v>
      </c>
    </row>
    <row r="163" spans="2:65" s="13" customFormat="1" ht="11.25">
      <c r="B163" s="219"/>
      <c r="C163" s="220"/>
      <c r="D163" s="209" t="s">
        <v>151</v>
      </c>
      <c r="E163" s="221" t="s">
        <v>1</v>
      </c>
      <c r="F163" s="222" t="s">
        <v>157</v>
      </c>
      <c r="G163" s="220"/>
      <c r="H163" s="223">
        <v>55.230000000000004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151</v>
      </c>
      <c r="AU163" s="229" t="s">
        <v>149</v>
      </c>
      <c r="AV163" s="13" t="s">
        <v>87</v>
      </c>
      <c r="AW163" s="13" t="s">
        <v>33</v>
      </c>
      <c r="AX163" s="13" t="s">
        <v>85</v>
      </c>
      <c r="AY163" s="229" t="s">
        <v>142</v>
      </c>
    </row>
    <row r="164" spans="2:65" s="1" customFormat="1" ht="24" customHeight="1">
      <c r="B164" s="34"/>
      <c r="C164" s="194" t="s">
        <v>167</v>
      </c>
      <c r="D164" s="194" t="s">
        <v>144</v>
      </c>
      <c r="E164" s="195" t="s">
        <v>179</v>
      </c>
      <c r="F164" s="196" t="s">
        <v>180</v>
      </c>
      <c r="G164" s="197" t="s">
        <v>147</v>
      </c>
      <c r="H164" s="198">
        <v>55.23</v>
      </c>
      <c r="I164" s="199"/>
      <c r="J164" s="200">
        <f>ROUND(I164*H164,2)</f>
        <v>0</v>
      </c>
      <c r="K164" s="196" t="s">
        <v>160</v>
      </c>
      <c r="L164" s="38"/>
      <c r="M164" s="201" t="s">
        <v>1</v>
      </c>
      <c r="N164" s="202" t="s">
        <v>43</v>
      </c>
      <c r="O164" s="66"/>
      <c r="P164" s="203">
        <f>O164*H164</f>
        <v>0</v>
      </c>
      <c r="Q164" s="203">
        <v>4.3800000000000002E-3</v>
      </c>
      <c r="R164" s="203">
        <f>Q164*H164</f>
        <v>0.24190739999999999</v>
      </c>
      <c r="S164" s="203">
        <v>0</v>
      </c>
      <c r="T164" s="204">
        <f>S164*H164</f>
        <v>0</v>
      </c>
      <c r="AR164" s="205" t="s">
        <v>87</v>
      </c>
      <c r="AT164" s="205" t="s">
        <v>144</v>
      </c>
      <c r="AU164" s="205" t="s">
        <v>149</v>
      </c>
      <c r="AY164" s="17" t="s">
        <v>142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7" t="s">
        <v>149</v>
      </c>
      <c r="BK164" s="206">
        <f>ROUND(I164*H164,2)</f>
        <v>0</v>
      </c>
      <c r="BL164" s="17" t="s">
        <v>87</v>
      </c>
      <c r="BM164" s="205" t="s">
        <v>181</v>
      </c>
    </row>
    <row r="165" spans="2:65" s="12" customFormat="1" ht="11.25">
      <c r="B165" s="207"/>
      <c r="C165" s="208"/>
      <c r="D165" s="209" t="s">
        <v>151</v>
      </c>
      <c r="E165" s="210" t="s">
        <v>1</v>
      </c>
      <c r="F165" s="211" t="s">
        <v>172</v>
      </c>
      <c r="G165" s="208"/>
      <c r="H165" s="212">
        <v>12.71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151</v>
      </c>
      <c r="AU165" s="218" t="s">
        <v>149</v>
      </c>
      <c r="AV165" s="12" t="s">
        <v>149</v>
      </c>
      <c r="AW165" s="12" t="s">
        <v>33</v>
      </c>
      <c r="AX165" s="12" t="s">
        <v>77</v>
      </c>
      <c r="AY165" s="218" t="s">
        <v>142</v>
      </c>
    </row>
    <row r="166" spans="2:65" s="12" customFormat="1" ht="11.25">
      <c r="B166" s="207"/>
      <c r="C166" s="208"/>
      <c r="D166" s="209" t="s">
        <v>151</v>
      </c>
      <c r="E166" s="210" t="s">
        <v>1</v>
      </c>
      <c r="F166" s="211" t="s">
        <v>173</v>
      </c>
      <c r="G166" s="208"/>
      <c r="H166" s="212">
        <v>15.12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151</v>
      </c>
      <c r="AU166" s="218" t="s">
        <v>149</v>
      </c>
      <c r="AV166" s="12" t="s">
        <v>149</v>
      </c>
      <c r="AW166" s="12" t="s">
        <v>33</v>
      </c>
      <c r="AX166" s="12" t="s">
        <v>77</v>
      </c>
      <c r="AY166" s="218" t="s">
        <v>142</v>
      </c>
    </row>
    <row r="167" spans="2:65" s="12" customFormat="1" ht="11.25">
      <c r="B167" s="207"/>
      <c r="C167" s="208"/>
      <c r="D167" s="209" t="s">
        <v>151</v>
      </c>
      <c r="E167" s="210" t="s">
        <v>1</v>
      </c>
      <c r="F167" s="211" t="s">
        <v>174</v>
      </c>
      <c r="G167" s="208"/>
      <c r="H167" s="212">
        <v>14.7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151</v>
      </c>
      <c r="AU167" s="218" t="s">
        <v>149</v>
      </c>
      <c r="AV167" s="12" t="s">
        <v>149</v>
      </c>
      <c r="AW167" s="12" t="s">
        <v>33</v>
      </c>
      <c r="AX167" s="12" t="s">
        <v>77</v>
      </c>
      <c r="AY167" s="218" t="s">
        <v>142</v>
      </c>
    </row>
    <row r="168" spans="2:65" s="12" customFormat="1" ht="11.25">
      <c r="B168" s="207"/>
      <c r="C168" s="208"/>
      <c r="D168" s="209" t="s">
        <v>151</v>
      </c>
      <c r="E168" s="210" t="s">
        <v>1</v>
      </c>
      <c r="F168" s="211" t="s">
        <v>175</v>
      </c>
      <c r="G168" s="208"/>
      <c r="H168" s="212">
        <v>6.46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151</v>
      </c>
      <c r="AU168" s="218" t="s">
        <v>149</v>
      </c>
      <c r="AV168" s="12" t="s">
        <v>149</v>
      </c>
      <c r="AW168" s="12" t="s">
        <v>33</v>
      </c>
      <c r="AX168" s="12" t="s">
        <v>77</v>
      </c>
      <c r="AY168" s="218" t="s">
        <v>142</v>
      </c>
    </row>
    <row r="169" spans="2:65" s="12" customFormat="1" ht="11.25">
      <c r="B169" s="207"/>
      <c r="C169" s="208"/>
      <c r="D169" s="209" t="s">
        <v>151</v>
      </c>
      <c r="E169" s="210" t="s">
        <v>1</v>
      </c>
      <c r="F169" s="211" t="s">
        <v>176</v>
      </c>
      <c r="G169" s="208"/>
      <c r="H169" s="212">
        <v>1.2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151</v>
      </c>
      <c r="AU169" s="218" t="s">
        <v>149</v>
      </c>
      <c r="AV169" s="12" t="s">
        <v>149</v>
      </c>
      <c r="AW169" s="12" t="s">
        <v>33</v>
      </c>
      <c r="AX169" s="12" t="s">
        <v>77</v>
      </c>
      <c r="AY169" s="218" t="s">
        <v>142</v>
      </c>
    </row>
    <row r="170" spans="2:65" s="12" customFormat="1" ht="11.25">
      <c r="B170" s="207"/>
      <c r="C170" s="208"/>
      <c r="D170" s="209" t="s">
        <v>151</v>
      </c>
      <c r="E170" s="210" t="s">
        <v>1</v>
      </c>
      <c r="F170" s="211" t="s">
        <v>177</v>
      </c>
      <c r="G170" s="208"/>
      <c r="H170" s="212">
        <v>3.6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151</v>
      </c>
      <c r="AU170" s="218" t="s">
        <v>149</v>
      </c>
      <c r="AV170" s="12" t="s">
        <v>149</v>
      </c>
      <c r="AW170" s="12" t="s">
        <v>33</v>
      </c>
      <c r="AX170" s="12" t="s">
        <v>77</v>
      </c>
      <c r="AY170" s="218" t="s">
        <v>142</v>
      </c>
    </row>
    <row r="171" spans="2:65" s="12" customFormat="1" ht="11.25">
      <c r="B171" s="207"/>
      <c r="C171" s="208"/>
      <c r="D171" s="209" t="s">
        <v>151</v>
      </c>
      <c r="E171" s="210" t="s">
        <v>1</v>
      </c>
      <c r="F171" s="211" t="s">
        <v>178</v>
      </c>
      <c r="G171" s="208"/>
      <c r="H171" s="212">
        <v>1.44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151</v>
      </c>
      <c r="AU171" s="218" t="s">
        <v>149</v>
      </c>
      <c r="AV171" s="12" t="s">
        <v>149</v>
      </c>
      <c r="AW171" s="12" t="s">
        <v>33</v>
      </c>
      <c r="AX171" s="12" t="s">
        <v>77</v>
      </c>
      <c r="AY171" s="218" t="s">
        <v>142</v>
      </c>
    </row>
    <row r="172" spans="2:65" s="13" customFormat="1" ht="11.25">
      <c r="B172" s="219"/>
      <c r="C172" s="220"/>
      <c r="D172" s="209" t="s">
        <v>151</v>
      </c>
      <c r="E172" s="221" t="s">
        <v>1</v>
      </c>
      <c r="F172" s="222" t="s">
        <v>157</v>
      </c>
      <c r="G172" s="220"/>
      <c r="H172" s="223">
        <v>55.230000000000004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151</v>
      </c>
      <c r="AU172" s="229" t="s">
        <v>149</v>
      </c>
      <c r="AV172" s="13" t="s">
        <v>87</v>
      </c>
      <c r="AW172" s="13" t="s">
        <v>33</v>
      </c>
      <c r="AX172" s="13" t="s">
        <v>85</v>
      </c>
      <c r="AY172" s="229" t="s">
        <v>142</v>
      </c>
    </row>
    <row r="173" spans="2:65" s="1" customFormat="1" ht="24" customHeight="1">
      <c r="B173" s="34"/>
      <c r="C173" s="194" t="s">
        <v>182</v>
      </c>
      <c r="D173" s="194" t="s">
        <v>144</v>
      </c>
      <c r="E173" s="195" t="s">
        <v>183</v>
      </c>
      <c r="F173" s="196" t="s">
        <v>184</v>
      </c>
      <c r="G173" s="197" t="s">
        <v>147</v>
      </c>
      <c r="H173" s="198">
        <v>55.23</v>
      </c>
      <c r="I173" s="199"/>
      <c r="J173" s="200">
        <f>ROUND(I173*H173,2)</f>
        <v>0</v>
      </c>
      <c r="K173" s="196" t="s">
        <v>160</v>
      </c>
      <c r="L173" s="38"/>
      <c r="M173" s="201" t="s">
        <v>1</v>
      </c>
      <c r="N173" s="202" t="s">
        <v>43</v>
      </c>
      <c r="O173" s="66"/>
      <c r="P173" s="203">
        <f>O173*H173</f>
        <v>0</v>
      </c>
      <c r="Q173" s="203">
        <v>3.0000000000000001E-3</v>
      </c>
      <c r="R173" s="203">
        <f>Q173*H173</f>
        <v>0.16569</v>
      </c>
      <c r="S173" s="203">
        <v>0</v>
      </c>
      <c r="T173" s="204">
        <f>S173*H173</f>
        <v>0</v>
      </c>
      <c r="AR173" s="205" t="s">
        <v>87</v>
      </c>
      <c r="AT173" s="205" t="s">
        <v>144</v>
      </c>
      <c r="AU173" s="205" t="s">
        <v>149</v>
      </c>
      <c r="AY173" s="17" t="s">
        <v>142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7" t="s">
        <v>149</v>
      </c>
      <c r="BK173" s="206">
        <f>ROUND(I173*H173,2)</f>
        <v>0</v>
      </c>
      <c r="BL173" s="17" t="s">
        <v>87</v>
      </c>
      <c r="BM173" s="205" t="s">
        <v>185</v>
      </c>
    </row>
    <row r="174" spans="2:65" s="12" customFormat="1" ht="11.25">
      <c r="B174" s="207"/>
      <c r="C174" s="208"/>
      <c r="D174" s="209" t="s">
        <v>151</v>
      </c>
      <c r="E174" s="210" t="s">
        <v>1</v>
      </c>
      <c r="F174" s="211" t="s">
        <v>172</v>
      </c>
      <c r="G174" s="208"/>
      <c r="H174" s="212">
        <v>12.71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151</v>
      </c>
      <c r="AU174" s="218" t="s">
        <v>149</v>
      </c>
      <c r="AV174" s="12" t="s">
        <v>149</v>
      </c>
      <c r="AW174" s="12" t="s">
        <v>33</v>
      </c>
      <c r="AX174" s="12" t="s">
        <v>77</v>
      </c>
      <c r="AY174" s="218" t="s">
        <v>142</v>
      </c>
    </row>
    <row r="175" spans="2:65" s="12" customFormat="1" ht="11.25">
      <c r="B175" s="207"/>
      <c r="C175" s="208"/>
      <c r="D175" s="209" t="s">
        <v>151</v>
      </c>
      <c r="E175" s="210" t="s">
        <v>1</v>
      </c>
      <c r="F175" s="211" t="s">
        <v>173</v>
      </c>
      <c r="G175" s="208"/>
      <c r="H175" s="212">
        <v>15.12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151</v>
      </c>
      <c r="AU175" s="218" t="s">
        <v>149</v>
      </c>
      <c r="AV175" s="12" t="s">
        <v>149</v>
      </c>
      <c r="AW175" s="12" t="s">
        <v>33</v>
      </c>
      <c r="AX175" s="12" t="s">
        <v>77</v>
      </c>
      <c r="AY175" s="218" t="s">
        <v>142</v>
      </c>
    </row>
    <row r="176" spans="2:65" s="12" customFormat="1" ht="11.25">
      <c r="B176" s="207"/>
      <c r="C176" s="208"/>
      <c r="D176" s="209" t="s">
        <v>151</v>
      </c>
      <c r="E176" s="210" t="s">
        <v>1</v>
      </c>
      <c r="F176" s="211" t="s">
        <v>174</v>
      </c>
      <c r="G176" s="208"/>
      <c r="H176" s="212">
        <v>14.7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151</v>
      </c>
      <c r="AU176" s="218" t="s">
        <v>149</v>
      </c>
      <c r="AV176" s="12" t="s">
        <v>149</v>
      </c>
      <c r="AW176" s="12" t="s">
        <v>33</v>
      </c>
      <c r="AX176" s="12" t="s">
        <v>77</v>
      </c>
      <c r="AY176" s="218" t="s">
        <v>142</v>
      </c>
    </row>
    <row r="177" spans="2:65" s="12" customFormat="1" ht="11.25">
      <c r="B177" s="207"/>
      <c r="C177" s="208"/>
      <c r="D177" s="209" t="s">
        <v>151</v>
      </c>
      <c r="E177" s="210" t="s">
        <v>1</v>
      </c>
      <c r="F177" s="211" t="s">
        <v>175</v>
      </c>
      <c r="G177" s="208"/>
      <c r="H177" s="212">
        <v>6.46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151</v>
      </c>
      <c r="AU177" s="218" t="s">
        <v>149</v>
      </c>
      <c r="AV177" s="12" t="s">
        <v>149</v>
      </c>
      <c r="AW177" s="12" t="s">
        <v>33</v>
      </c>
      <c r="AX177" s="12" t="s">
        <v>77</v>
      </c>
      <c r="AY177" s="218" t="s">
        <v>142</v>
      </c>
    </row>
    <row r="178" spans="2:65" s="12" customFormat="1" ht="11.25">
      <c r="B178" s="207"/>
      <c r="C178" s="208"/>
      <c r="D178" s="209" t="s">
        <v>151</v>
      </c>
      <c r="E178" s="210" t="s">
        <v>1</v>
      </c>
      <c r="F178" s="211" t="s">
        <v>176</v>
      </c>
      <c r="G178" s="208"/>
      <c r="H178" s="212">
        <v>1.2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151</v>
      </c>
      <c r="AU178" s="218" t="s">
        <v>149</v>
      </c>
      <c r="AV178" s="12" t="s">
        <v>149</v>
      </c>
      <c r="AW178" s="12" t="s">
        <v>33</v>
      </c>
      <c r="AX178" s="12" t="s">
        <v>77</v>
      </c>
      <c r="AY178" s="218" t="s">
        <v>142</v>
      </c>
    </row>
    <row r="179" spans="2:65" s="12" customFormat="1" ht="11.25">
      <c r="B179" s="207"/>
      <c r="C179" s="208"/>
      <c r="D179" s="209" t="s">
        <v>151</v>
      </c>
      <c r="E179" s="210" t="s">
        <v>1</v>
      </c>
      <c r="F179" s="211" t="s">
        <v>177</v>
      </c>
      <c r="G179" s="208"/>
      <c r="H179" s="212">
        <v>3.6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151</v>
      </c>
      <c r="AU179" s="218" t="s">
        <v>149</v>
      </c>
      <c r="AV179" s="12" t="s">
        <v>149</v>
      </c>
      <c r="AW179" s="12" t="s">
        <v>33</v>
      </c>
      <c r="AX179" s="12" t="s">
        <v>77</v>
      </c>
      <c r="AY179" s="218" t="s">
        <v>142</v>
      </c>
    </row>
    <row r="180" spans="2:65" s="12" customFormat="1" ht="11.25">
      <c r="B180" s="207"/>
      <c r="C180" s="208"/>
      <c r="D180" s="209" t="s">
        <v>151</v>
      </c>
      <c r="E180" s="210" t="s">
        <v>1</v>
      </c>
      <c r="F180" s="211" t="s">
        <v>178</v>
      </c>
      <c r="G180" s="208"/>
      <c r="H180" s="212">
        <v>1.44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151</v>
      </c>
      <c r="AU180" s="218" t="s">
        <v>149</v>
      </c>
      <c r="AV180" s="12" t="s">
        <v>149</v>
      </c>
      <c r="AW180" s="12" t="s">
        <v>33</v>
      </c>
      <c r="AX180" s="12" t="s">
        <v>77</v>
      </c>
      <c r="AY180" s="218" t="s">
        <v>142</v>
      </c>
    </row>
    <row r="181" spans="2:65" s="13" customFormat="1" ht="11.25">
      <c r="B181" s="219"/>
      <c r="C181" s="220"/>
      <c r="D181" s="209" t="s">
        <v>151</v>
      </c>
      <c r="E181" s="221" t="s">
        <v>1</v>
      </c>
      <c r="F181" s="222" t="s">
        <v>157</v>
      </c>
      <c r="G181" s="220"/>
      <c r="H181" s="223">
        <v>55.230000000000004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151</v>
      </c>
      <c r="AU181" s="229" t="s">
        <v>149</v>
      </c>
      <c r="AV181" s="13" t="s">
        <v>87</v>
      </c>
      <c r="AW181" s="13" t="s">
        <v>33</v>
      </c>
      <c r="AX181" s="13" t="s">
        <v>85</v>
      </c>
      <c r="AY181" s="229" t="s">
        <v>142</v>
      </c>
    </row>
    <row r="182" spans="2:65" s="1" customFormat="1" ht="24" customHeight="1">
      <c r="B182" s="34"/>
      <c r="C182" s="194" t="s">
        <v>186</v>
      </c>
      <c r="D182" s="194" t="s">
        <v>144</v>
      </c>
      <c r="E182" s="195" t="s">
        <v>187</v>
      </c>
      <c r="F182" s="196" t="s">
        <v>188</v>
      </c>
      <c r="G182" s="197" t="s">
        <v>147</v>
      </c>
      <c r="H182" s="198">
        <v>150.125</v>
      </c>
      <c r="I182" s="199"/>
      <c r="J182" s="200">
        <f>ROUND(I182*H182,2)</f>
        <v>0</v>
      </c>
      <c r="K182" s="196" t="s">
        <v>160</v>
      </c>
      <c r="L182" s="38"/>
      <c r="M182" s="201" t="s">
        <v>1</v>
      </c>
      <c r="N182" s="202" t="s">
        <v>43</v>
      </c>
      <c r="O182" s="66"/>
      <c r="P182" s="203">
        <f>O182*H182</f>
        <v>0</v>
      </c>
      <c r="Q182" s="203">
        <v>2.5999999999999998E-4</v>
      </c>
      <c r="R182" s="203">
        <f>Q182*H182</f>
        <v>3.9032499999999998E-2</v>
      </c>
      <c r="S182" s="203">
        <v>0</v>
      </c>
      <c r="T182" s="204">
        <f>S182*H182</f>
        <v>0</v>
      </c>
      <c r="AR182" s="205" t="s">
        <v>87</v>
      </c>
      <c r="AT182" s="205" t="s">
        <v>144</v>
      </c>
      <c r="AU182" s="205" t="s">
        <v>149</v>
      </c>
      <c r="AY182" s="17" t="s">
        <v>142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7" t="s">
        <v>149</v>
      </c>
      <c r="BK182" s="206">
        <f>ROUND(I182*H182,2)</f>
        <v>0</v>
      </c>
      <c r="BL182" s="17" t="s">
        <v>87</v>
      </c>
      <c r="BM182" s="205" t="s">
        <v>189</v>
      </c>
    </row>
    <row r="183" spans="2:65" s="12" customFormat="1" ht="11.25">
      <c r="B183" s="207"/>
      <c r="C183" s="208"/>
      <c r="D183" s="209" t="s">
        <v>151</v>
      </c>
      <c r="E183" s="210" t="s">
        <v>1</v>
      </c>
      <c r="F183" s="211" t="s">
        <v>190</v>
      </c>
      <c r="G183" s="208"/>
      <c r="H183" s="212">
        <v>29.24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151</v>
      </c>
      <c r="AU183" s="218" t="s">
        <v>149</v>
      </c>
      <c r="AV183" s="12" t="s">
        <v>149</v>
      </c>
      <c r="AW183" s="12" t="s">
        <v>33</v>
      </c>
      <c r="AX183" s="12" t="s">
        <v>77</v>
      </c>
      <c r="AY183" s="218" t="s">
        <v>142</v>
      </c>
    </row>
    <row r="184" spans="2:65" s="12" customFormat="1" ht="22.5">
      <c r="B184" s="207"/>
      <c r="C184" s="208"/>
      <c r="D184" s="209" t="s">
        <v>151</v>
      </c>
      <c r="E184" s="210" t="s">
        <v>1</v>
      </c>
      <c r="F184" s="211" t="s">
        <v>191</v>
      </c>
      <c r="G184" s="208"/>
      <c r="H184" s="212">
        <v>30.734999999999999</v>
      </c>
      <c r="I184" s="213"/>
      <c r="J184" s="208"/>
      <c r="K184" s="208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151</v>
      </c>
      <c r="AU184" s="218" t="s">
        <v>149</v>
      </c>
      <c r="AV184" s="12" t="s">
        <v>149</v>
      </c>
      <c r="AW184" s="12" t="s">
        <v>33</v>
      </c>
      <c r="AX184" s="12" t="s">
        <v>77</v>
      </c>
      <c r="AY184" s="218" t="s">
        <v>142</v>
      </c>
    </row>
    <row r="185" spans="2:65" s="12" customFormat="1" ht="11.25">
      <c r="B185" s="207"/>
      <c r="C185" s="208"/>
      <c r="D185" s="209" t="s">
        <v>151</v>
      </c>
      <c r="E185" s="210" t="s">
        <v>1</v>
      </c>
      <c r="F185" s="211" t="s">
        <v>192</v>
      </c>
      <c r="G185" s="208"/>
      <c r="H185" s="212">
        <v>32.43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151</v>
      </c>
      <c r="AU185" s="218" t="s">
        <v>149</v>
      </c>
      <c r="AV185" s="12" t="s">
        <v>149</v>
      </c>
      <c r="AW185" s="12" t="s">
        <v>33</v>
      </c>
      <c r="AX185" s="12" t="s">
        <v>77</v>
      </c>
      <c r="AY185" s="218" t="s">
        <v>142</v>
      </c>
    </row>
    <row r="186" spans="2:65" s="12" customFormat="1" ht="11.25">
      <c r="B186" s="207"/>
      <c r="C186" s="208"/>
      <c r="D186" s="209" t="s">
        <v>151</v>
      </c>
      <c r="E186" s="210" t="s">
        <v>1</v>
      </c>
      <c r="F186" s="211" t="s">
        <v>193</v>
      </c>
      <c r="G186" s="208"/>
      <c r="H186" s="212">
        <v>21.7</v>
      </c>
      <c r="I186" s="213"/>
      <c r="J186" s="208"/>
      <c r="K186" s="208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151</v>
      </c>
      <c r="AU186" s="218" t="s">
        <v>149</v>
      </c>
      <c r="AV186" s="12" t="s">
        <v>149</v>
      </c>
      <c r="AW186" s="12" t="s">
        <v>33</v>
      </c>
      <c r="AX186" s="12" t="s">
        <v>77</v>
      </c>
      <c r="AY186" s="218" t="s">
        <v>142</v>
      </c>
    </row>
    <row r="187" spans="2:65" s="12" customFormat="1" ht="11.25">
      <c r="B187" s="207"/>
      <c r="C187" s="208"/>
      <c r="D187" s="209" t="s">
        <v>151</v>
      </c>
      <c r="E187" s="210" t="s">
        <v>1</v>
      </c>
      <c r="F187" s="211" t="s">
        <v>194</v>
      </c>
      <c r="G187" s="208"/>
      <c r="H187" s="212">
        <v>9.26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151</v>
      </c>
      <c r="AU187" s="218" t="s">
        <v>149</v>
      </c>
      <c r="AV187" s="12" t="s">
        <v>149</v>
      </c>
      <c r="AW187" s="12" t="s">
        <v>33</v>
      </c>
      <c r="AX187" s="12" t="s">
        <v>77</v>
      </c>
      <c r="AY187" s="218" t="s">
        <v>142</v>
      </c>
    </row>
    <row r="188" spans="2:65" s="12" customFormat="1" ht="11.25">
      <c r="B188" s="207"/>
      <c r="C188" s="208"/>
      <c r="D188" s="209" t="s">
        <v>151</v>
      </c>
      <c r="E188" s="210" t="s">
        <v>1</v>
      </c>
      <c r="F188" s="211" t="s">
        <v>195</v>
      </c>
      <c r="G188" s="208"/>
      <c r="H188" s="212">
        <v>16.05</v>
      </c>
      <c r="I188" s="213"/>
      <c r="J188" s="208"/>
      <c r="K188" s="208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151</v>
      </c>
      <c r="AU188" s="218" t="s">
        <v>149</v>
      </c>
      <c r="AV188" s="12" t="s">
        <v>149</v>
      </c>
      <c r="AW188" s="12" t="s">
        <v>33</v>
      </c>
      <c r="AX188" s="12" t="s">
        <v>77</v>
      </c>
      <c r="AY188" s="218" t="s">
        <v>142</v>
      </c>
    </row>
    <row r="189" spans="2:65" s="12" customFormat="1" ht="11.25">
      <c r="B189" s="207"/>
      <c r="C189" s="208"/>
      <c r="D189" s="209" t="s">
        <v>151</v>
      </c>
      <c r="E189" s="210" t="s">
        <v>1</v>
      </c>
      <c r="F189" s="211" t="s">
        <v>196</v>
      </c>
      <c r="G189" s="208"/>
      <c r="H189" s="212">
        <v>10.71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151</v>
      </c>
      <c r="AU189" s="218" t="s">
        <v>149</v>
      </c>
      <c r="AV189" s="12" t="s">
        <v>149</v>
      </c>
      <c r="AW189" s="12" t="s">
        <v>33</v>
      </c>
      <c r="AX189" s="12" t="s">
        <v>77</v>
      </c>
      <c r="AY189" s="218" t="s">
        <v>142</v>
      </c>
    </row>
    <row r="190" spans="2:65" s="13" customFormat="1" ht="11.25">
      <c r="B190" s="219"/>
      <c r="C190" s="220"/>
      <c r="D190" s="209" t="s">
        <v>151</v>
      </c>
      <c r="E190" s="221" t="s">
        <v>1</v>
      </c>
      <c r="F190" s="222" t="s">
        <v>157</v>
      </c>
      <c r="G190" s="220"/>
      <c r="H190" s="223">
        <v>150.12500000000003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151</v>
      </c>
      <c r="AU190" s="229" t="s">
        <v>149</v>
      </c>
      <c r="AV190" s="13" t="s">
        <v>87</v>
      </c>
      <c r="AW190" s="13" t="s">
        <v>33</v>
      </c>
      <c r="AX190" s="13" t="s">
        <v>85</v>
      </c>
      <c r="AY190" s="229" t="s">
        <v>142</v>
      </c>
    </row>
    <row r="191" spans="2:65" s="1" customFormat="1" ht="24" customHeight="1">
      <c r="B191" s="34"/>
      <c r="C191" s="194" t="s">
        <v>197</v>
      </c>
      <c r="D191" s="194" t="s">
        <v>144</v>
      </c>
      <c r="E191" s="195" t="s">
        <v>198</v>
      </c>
      <c r="F191" s="196" t="s">
        <v>199</v>
      </c>
      <c r="G191" s="197" t="s">
        <v>147</v>
      </c>
      <c r="H191" s="198">
        <v>150.125</v>
      </c>
      <c r="I191" s="199"/>
      <c r="J191" s="200">
        <f>ROUND(I191*H191,2)</f>
        <v>0</v>
      </c>
      <c r="K191" s="196" t="s">
        <v>160</v>
      </c>
      <c r="L191" s="38"/>
      <c r="M191" s="201" t="s">
        <v>1</v>
      </c>
      <c r="N191" s="202" t="s">
        <v>43</v>
      </c>
      <c r="O191" s="66"/>
      <c r="P191" s="203">
        <f>O191*H191</f>
        <v>0</v>
      </c>
      <c r="Q191" s="203">
        <v>4.3800000000000002E-3</v>
      </c>
      <c r="R191" s="203">
        <f>Q191*H191</f>
        <v>0.65754750000000006</v>
      </c>
      <c r="S191" s="203">
        <v>0</v>
      </c>
      <c r="T191" s="204">
        <f>S191*H191</f>
        <v>0</v>
      </c>
      <c r="AR191" s="205" t="s">
        <v>87</v>
      </c>
      <c r="AT191" s="205" t="s">
        <v>144</v>
      </c>
      <c r="AU191" s="205" t="s">
        <v>149</v>
      </c>
      <c r="AY191" s="17" t="s">
        <v>142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7" t="s">
        <v>149</v>
      </c>
      <c r="BK191" s="206">
        <f>ROUND(I191*H191,2)</f>
        <v>0</v>
      </c>
      <c r="BL191" s="17" t="s">
        <v>87</v>
      </c>
      <c r="BM191" s="205" t="s">
        <v>200</v>
      </c>
    </row>
    <row r="192" spans="2:65" s="12" customFormat="1" ht="11.25">
      <c r="B192" s="207"/>
      <c r="C192" s="208"/>
      <c r="D192" s="209" t="s">
        <v>151</v>
      </c>
      <c r="E192" s="210" t="s">
        <v>1</v>
      </c>
      <c r="F192" s="211" t="s">
        <v>190</v>
      </c>
      <c r="G192" s="208"/>
      <c r="H192" s="212">
        <v>29.24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151</v>
      </c>
      <c r="AU192" s="218" t="s">
        <v>149</v>
      </c>
      <c r="AV192" s="12" t="s">
        <v>149</v>
      </c>
      <c r="AW192" s="12" t="s">
        <v>33</v>
      </c>
      <c r="AX192" s="12" t="s">
        <v>77</v>
      </c>
      <c r="AY192" s="218" t="s">
        <v>142</v>
      </c>
    </row>
    <row r="193" spans="2:65" s="12" customFormat="1" ht="22.5">
      <c r="B193" s="207"/>
      <c r="C193" s="208"/>
      <c r="D193" s="209" t="s">
        <v>151</v>
      </c>
      <c r="E193" s="210" t="s">
        <v>1</v>
      </c>
      <c r="F193" s="211" t="s">
        <v>191</v>
      </c>
      <c r="G193" s="208"/>
      <c r="H193" s="212">
        <v>30.734999999999999</v>
      </c>
      <c r="I193" s="213"/>
      <c r="J193" s="208"/>
      <c r="K193" s="208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151</v>
      </c>
      <c r="AU193" s="218" t="s">
        <v>149</v>
      </c>
      <c r="AV193" s="12" t="s">
        <v>149</v>
      </c>
      <c r="AW193" s="12" t="s">
        <v>33</v>
      </c>
      <c r="AX193" s="12" t="s">
        <v>77</v>
      </c>
      <c r="AY193" s="218" t="s">
        <v>142</v>
      </c>
    </row>
    <row r="194" spans="2:65" s="12" customFormat="1" ht="11.25">
      <c r="B194" s="207"/>
      <c r="C194" s="208"/>
      <c r="D194" s="209" t="s">
        <v>151</v>
      </c>
      <c r="E194" s="210" t="s">
        <v>1</v>
      </c>
      <c r="F194" s="211" t="s">
        <v>192</v>
      </c>
      <c r="G194" s="208"/>
      <c r="H194" s="212">
        <v>32.43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151</v>
      </c>
      <c r="AU194" s="218" t="s">
        <v>149</v>
      </c>
      <c r="AV194" s="12" t="s">
        <v>149</v>
      </c>
      <c r="AW194" s="12" t="s">
        <v>33</v>
      </c>
      <c r="AX194" s="12" t="s">
        <v>77</v>
      </c>
      <c r="AY194" s="218" t="s">
        <v>142</v>
      </c>
    </row>
    <row r="195" spans="2:65" s="12" customFormat="1" ht="11.25">
      <c r="B195" s="207"/>
      <c r="C195" s="208"/>
      <c r="D195" s="209" t="s">
        <v>151</v>
      </c>
      <c r="E195" s="210" t="s">
        <v>1</v>
      </c>
      <c r="F195" s="211" t="s">
        <v>193</v>
      </c>
      <c r="G195" s="208"/>
      <c r="H195" s="212">
        <v>21.7</v>
      </c>
      <c r="I195" s="213"/>
      <c r="J195" s="208"/>
      <c r="K195" s="208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151</v>
      </c>
      <c r="AU195" s="218" t="s">
        <v>149</v>
      </c>
      <c r="AV195" s="12" t="s">
        <v>149</v>
      </c>
      <c r="AW195" s="12" t="s">
        <v>33</v>
      </c>
      <c r="AX195" s="12" t="s">
        <v>77</v>
      </c>
      <c r="AY195" s="218" t="s">
        <v>142</v>
      </c>
    </row>
    <row r="196" spans="2:65" s="12" customFormat="1" ht="11.25">
      <c r="B196" s="207"/>
      <c r="C196" s="208"/>
      <c r="D196" s="209" t="s">
        <v>151</v>
      </c>
      <c r="E196" s="210" t="s">
        <v>1</v>
      </c>
      <c r="F196" s="211" t="s">
        <v>194</v>
      </c>
      <c r="G196" s="208"/>
      <c r="H196" s="212">
        <v>9.26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151</v>
      </c>
      <c r="AU196" s="218" t="s">
        <v>149</v>
      </c>
      <c r="AV196" s="12" t="s">
        <v>149</v>
      </c>
      <c r="AW196" s="12" t="s">
        <v>33</v>
      </c>
      <c r="AX196" s="12" t="s">
        <v>77</v>
      </c>
      <c r="AY196" s="218" t="s">
        <v>142</v>
      </c>
    </row>
    <row r="197" spans="2:65" s="12" customFormat="1" ht="11.25">
      <c r="B197" s="207"/>
      <c r="C197" s="208"/>
      <c r="D197" s="209" t="s">
        <v>151</v>
      </c>
      <c r="E197" s="210" t="s">
        <v>1</v>
      </c>
      <c r="F197" s="211" t="s">
        <v>195</v>
      </c>
      <c r="G197" s="208"/>
      <c r="H197" s="212">
        <v>16.05</v>
      </c>
      <c r="I197" s="213"/>
      <c r="J197" s="208"/>
      <c r="K197" s="208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151</v>
      </c>
      <c r="AU197" s="218" t="s">
        <v>149</v>
      </c>
      <c r="AV197" s="12" t="s">
        <v>149</v>
      </c>
      <c r="AW197" s="12" t="s">
        <v>33</v>
      </c>
      <c r="AX197" s="12" t="s">
        <v>77</v>
      </c>
      <c r="AY197" s="218" t="s">
        <v>142</v>
      </c>
    </row>
    <row r="198" spans="2:65" s="12" customFormat="1" ht="11.25">
      <c r="B198" s="207"/>
      <c r="C198" s="208"/>
      <c r="D198" s="209" t="s">
        <v>151</v>
      </c>
      <c r="E198" s="210" t="s">
        <v>1</v>
      </c>
      <c r="F198" s="211" t="s">
        <v>196</v>
      </c>
      <c r="G198" s="208"/>
      <c r="H198" s="212">
        <v>10.71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151</v>
      </c>
      <c r="AU198" s="218" t="s">
        <v>149</v>
      </c>
      <c r="AV198" s="12" t="s">
        <v>149</v>
      </c>
      <c r="AW198" s="12" t="s">
        <v>33</v>
      </c>
      <c r="AX198" s="12" t="s">
        <v>77</v>
      </c>
      <c r="AY198" s="218" t="s">
        <v>142</v>
      </c>
    </row>
    <row r="199" spans="2:65" s="13" customFormat="1" ht="11.25">
      <c r="B199" s="219"/>
      <c r="C199" s="220"/>
      <c r="D199" s="209" t="s">
        <v>151</v>
      </c>
      <c r="E199" s="221" t="s">
        <v>1</v>
      </c>
      <c r="F199" s="222" t="s">
        <v>157</v>
      </c>
      <c r="G199" s="220"/>
      <c r="H199" s="223">
        <v>150.12500000000003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151</v>
      </c>
      <c r="AU199" s="229" t="s">
        <v>149</v>
      </c>
      <c r="AV199" s="13" t="s">
        <v>87</v>
      </c>
      <c r="AW199" s="13" t="s">
        <v>33</v>
      </c>
      <c r="AX199" s="13" t="s">
        <v>85</v>
      </c>
      <c r="AY199" s="229" t="s">
        <v>142</v>
      </c>
    </row>
    <row r="200" spans="2:65" s="1" customFormat="1" ht="24" customHeight="1">
      <c r="B200" s="34"/>
      <c r="C200" s="194" t="s">
        <v>201</v>
      </c>
      <c r="D200" s="194" t="s">
        <v>144</v>
      </c>
      <c r="E200" s="195" t="s">
        <v>202</v>
      </c>
      <c r="F200" s="196" t="s">
        <v>203</v>
      </c>
      <c r="G200" s="197" t="s">
        <v>147</v>
      </c>
      <c r="H200" s="198">
        <v>127.845</v>
      </c>
      <c r="I200" s="199"/>
      <c r="J200" s="200">
        <f>ROUND(I200*H200,2)</f>
        <v>0</v>
      </c>
      <c r="K200" s="196" t="s">
        <v>160</v>
      </c>
      <c r="L200" s="38"/>
      <c r="M200" s="201" t="s">
        <v>1</v>
      </c>
      <c r="N200" s="202" t="s">
        <v>43</v>
      </c>
      <c r="O200" s="66"/>
      <c r="P200" s="203">
        <f>O200*H200</f>
        <v>0</v>
      </c>
      <c r="Q200" s="203">
        <v>3.0000000000000001E-3</v>
      </c>
      <c r="R200" s="203">
        <f>Q200*H200</f>
        <v>0.38353500000000001</v>
      </c>
      <c r="S200" s="203">
        <v>0</v>
      </c>
      <c r="T200" s="204">
        <f>S200*H200</f>
        <v>0</v>
      </c>
      <c r="AR200" s="205" t="s">
        <v>87</v>
      </c>
      <c r="AT200" s="205" t="s">
        <v>144</v>
      </c>
      <c r="AU200" s="205" t="s">
        <v>149</v>
      </c>
      <c r="AY200" s="17" t="s">
        <v>142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7" t="s">
        <v>149</v>
      </c>
      <c r="BK200" s="206">
        <f>ROUND(I200*H200,2)</f>
        <v>0</v>
      </c>
      <c r="BL200" s="17" t="s">
        <v>87</v>
      </c>
      <c r="BM200" s="205" t="s">
        <v>204</v>
      </c>
    </row>
    <row r="201" spans="2:65" s="12" customFormat="1" ht="11.25">
      <c r="B201" s="207"/>
      <c r="C201" s="208"/>
      <c r="D201" s="209" t="s">
        <v>151</v>
      </c>
      <c r="E201" s="210" t="s">
        <v>1</v>
      </c>
      <c r="F201" s="211" t="s">
        <v>190</v>
      </c>
      <c r="G201" s="208"/>
      <c r="H201" s="212">
        <v>29.24</v>
      </c>
      <c r="I201" s="213"/>
      <c r="J201" s="208"/>
      <c r="K201" s="208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151</v>
      </c>
      <c r="AU201" s="218" t="s">
        <v>149</v>
      </c>
      <c r="AV201" s="12" t="s">
        <v>149</v>
      </c>
      <c r="AW201" s="12" t="s">
        <v>33</v>
      </c>
      <c r="AX201" s="12" t="s">
        <v>77</v>
      </c>
      <c r="AY201" s="218" t="s">
        <v>142</v>
      </c>
    </row>
    <row r="202" spans="2:65" s="12" customFormat="1" ht="22.5">
      <c r="B202" s="207"/>
      <c r="C202" s="208"/>
      <c r="D202" s="209" t="s">
        <v>151</v>
      </c>
      <c r="E202" s="210" t="s">
        <v>1</v>
      </c>
      <c r="F202" s="211" t="s">
        <v>191</v>
      </c>
      <c r="G202" s="208"/>
      <c r="H202" s="212">
        <v>30.734999999999999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151</v>
      </c>
      <c r="AU202" s="218" t="s">
        <v>149</v>
      </c>
      <c r="AV202" s="12" t="s">
        <v>149</v>
      </c>
      <c r="AW202" s="12" t="s">
        <v>33</v>
      </c>
      <c r="AX202" s="12" t="s">
        <v>77</v>
      </c>
      <c r="AY202" s="218" t="s">
        <v>142</v>
      </c>
    </row>
    <row r="203" spans="2:65" s="12" customFormat="1" ht="11.25">
      <c r="B203" s="207"/>
      <c r="C203" s="208"/>
      <c r="D203" s="209" t="s">
        <v>151</v>
      </c>
      <c r="E203" s="210" t="s">
        <v>1</v>
      </c>
      <c r="F203" s="211" t="s">
        <v>192</v>
      </c>
      <c r="G203" s="208"/>
      <c r="H203" s="212">
        <v>32.43</v>
      </c>
      <c r="I203" s="213"/>
      <c r="J203" s="208"/>
      <c r="K203" s="208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151</v>
      </c>
      <c r="AU203" s="218" t="s">
        <v>149</v>
      </c>
      <c r="AV203" s="12" t="s">
        <v>149</v>
      </c>
      <c r="AW203" s="12" t="s">
        <v>33</v>
      </c>
      <c r="AX203" s="12" t="s">
        <v>77</v>
      </c>
      <c r="AY203" s="218" t="s">
        <v>142</v>
      </c>
    </row>
    <row r="204" spans="2:65" s="12" customFormat="1" ht="11.25">
      <c r="B204" s="207"/>
      <c r="C204" s="208"/>
      <c r="D204" s="209" t="s">
        <v>151</v>
      </c>
      <c r="E204" s="210" t="s">
        <v>1</v>
      </c>
      <c r="F204" s="211" t="s">
        <v>193</v>
      </c>
      <c r="G204" s="208"/>
      <c r="H204" s="212">
        <v>21.7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151</v>
      </c>
      <c r="AU204" s="218" t="s">
        <v>149</v>
      </c>
      <c r="AV204" s="12" t="s">
        <v>149</v>
      </c>
      <c r="AW204" s="12" t="s">
        <v>33</v>
      </c>
      <c r="AX204" s="12" t="s">
        <v>77</v>
      </c>
      <c r="AY204" s="218" t="s">
        <v>142</v>
      </c>
    </row>
    <row r="205" spans="2:65" s="12" customFormat="1" ht="11.25">
      <c r="B205" s="207"/>
      <c r="C205" s="208"/>
      <c r="D205" s="209" t="s">
        <v>151</v>
      </c>
      <c r="E205" s="210" t="s">
        <v>1</v>
      </c>
      <c r="F205" s="211" t="s">
        <v>194</v>
      </c>
      <c r="G205" s="208"/>
      <c r="H205" s="212">
        <v>9.26</v>
      </c>
      <c r="I205" s="213"/>
      <c r="J205" s="208"/>
      <c r="K205" s="208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151</v>
      </c>
      <c r="AU205" s="218" t="s">
        <v>149</v>
      </c>
      <c r="AV205" s="12" t="s">
        <v>149</v>
      </c>
      <c r="AW205" s="12" t="s">
        <v>33</v>
      </c>
      <c r="AX205" s="12" t="s">
        <v>77</v>
      </c>
      <c r="AY205" s="218" t="s">
        <v>142</v>
      </c>
    </row>
    <row r="206" spans="2:65" s="12" customFormat="1" ht="11.25">
      <c r="B206" s="207"/>
      <c r="C206" s="208"/>
      <c r="D206" s="209" t="s">
        <v>151</v>
      </c>
      <c r="E206" s="210" t="s">
        <v>1</v>
      </c>
      <c r="F206" s="211" t="s">
        <v>205</v>
      </c>
      <c r="G206" s="208"/>
      <c r="H206" s="212">
        <v>2.66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151</v>
      </c>
      <c r="AU206" s="218" t="s">
        <v>149</v>
      </c>
      <c r="AV206" s="12" t="s">
        <v>149</v>
      </c>
      <c r="AW206" s="12" t="s">
        <v>33</v>
      </c>
      <c r="AX206" s="12" t="s">
        <v>77</v>
      </c>
      <c r="AY206" s="218" t="s">
        <v>142</v>
      </c>
    </row>
    <row r="207" spans="2:65" s="12" customFormat="1" ht="11.25">
      <c r="B207" s="207"/>
      <c r="C207" s="208"/>
      <c r="D207" s="209" t="s">
        <v>151</v>
      </c>
      <c r="E207" s="210" t="s">
        <v>1</v>
      </c>
      <c r="F207" s="211" t="s">
        <v>206</v>
      </c>
      <c r="G207" s="208"/>
      <c r="H207" s="212">
        <v>1.82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151</v>
      </c>
      <c r="AU207" s="218" t="s">
        <v>149</v>
      </c>
      <c r="AV207" s="12" t="s">
        <v>149</v>
      </c>
      <c r="AW207" s="12" t="s">
        <v>33</v>
      </c>
      <c r="AX207" s="12" t="s">
        <v>77</v>
      </c>
      <c r="AY207" s="218" t="s">
        <v>142</v>
      </c>
    </row>
    <row r="208" spans="2:65" s="13" customFormat="1" ht="11.25">
      <c r="B208" s="219"/>
      <c r="C208" s="220"/>
      <c r="D208" s="209" t="s">
        <v>151</v>
      </c>
      <c r="E208" s="221" t="s">
        <v>1</v>
      </c>
      <c r="F208" s="222" t="s">
        <v>157</v>
      </c>
      <c r="G208" s="220"/>
      <c r="H208" s="223">
        <v>127.845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151</v>
      </c>
      <c r="AU208" s="229" t="s">
        <v>149</v>
      </c>
      <c r="AV208" s="13" t="s">
        <v>87</v>
      </c>
      <c r="AW208" s="13" t="s">
        <v>33</v>
      </c>
      <c r="AX208" s="13" t="s">
        <v>85</v>
      </c>
      <c r="AY208" s="229" t="s">
        <v>142</v>
      </c>
    </row>
    <row r="209" spans="2:65" s="1" customFormat="1" ht="24" customHeight="1">
      <c r="B209" s="34"/>
      <c r="C209" s="194" t="s">
        <v>207</v>
      </c>
      <c r="D209" s="194" t="s">
        <v>144</v>
      </c>
      <c r="E209" s="195" t="s">
        <v>208</v>
      </c>
      <c r="F209" s="196" t="s">
        <v>209</v>
      </c>
      <c r="G209" s="197" t="s">
        <v>147</v>
      </c>
      <c r="H209" s="198">
        <v>24.57</v>
      </c>
      <c r="I209" s="199"/>
      <c r="J209" s="200">
        <f>ROUND(I209*H209,2)</f>
        <v>0</v>
      </c>
      <c r="K209" s="196" t="s">
        <v>160</v>
      </c>
      <c r="L209" s="38"/>
      <c r="M209" s="201" t="s">
        <v>1</v>
      </c>
      <c r="N209" s="202" t="s">
        <v>43</v>
      </c>
      <c r="O209" s="66"/>
      <c r="P209" s="203">
        <f>O209*H209</f>
        <v>0</v>
      </c>
      <c r="Q209" s="203">
        <v>1.54E-2</v>
      </c>
      <c r="R209" s="203">
        <f>Q209*H209</f>
        <v>0.37837799999999999</v>
      </c>
      <c r="S209" s="203">
        <v>0</v>
      </c>
      <c r="T209" s="204">
        <f>S209*H209</f>
        <v>0</v>
      </c>
      <c r="AR209" s="205" t="s">
        <v>87</v>
      </c>
      <c r="AT209" s="205" t="s">
        <v>144</v>
      </c>
      <c r="AU209" s="205" t="s">
        <v>149</v>
      </c>
      <c r="AY209" s="17" t="s">
        <v>142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7" t="s">
        <v>149</v>
      </c>
      <c r="BK209" s="206">
        <f>ROUND(I209*H209,2)</f>
        <v>0</v>
      </c>
      <c r="BL209" s="17" t="s">
        <v>87</v>
      </c>
      <c r="BM209" s="205" t="s">
        <v>210</v>
      </c>
    </row>
    <row r="210" spans="2:65" s="14" customFormat="1" ht="11.25">
      <c r="B210" s="230"/>
      <c r="C210" s="231"/>
      <c r="D210" s="209" t="s">
        <v>151</v>
      </c>
      <c r="E210" s="232" t="s">
        <v>1</v>
      </c>
      <c r="F210" s="233" t="s">
        <v>211</v>
      </c>
      <c r="G210" s="231"/>
      <c r="H210" s="232" t="s">
        <v>1</v>
      </c>
      <c r="I210" s="234"/>
      <c r="J210" s="231"/>
      <c r="K210" s="231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151</v>
      </c>
      <c r="AU210" s="239" t="s">
        <v>149</v>
      </c>
      <c r="AV210" s="14" t="s">
        <v>85</v>
      </c>
      <c r="AW210" s="14" t="s">
        <v>33</v>
      </c>
      <c r="AX210" s="14" t="s">
        <v>77</v>
      </c>
      <c r="AY210" s="239" t="s">
        <v>142</v>
      </c>
    </row>
    <row r="211" spans="2:65" s="12" customFormat="1" ht="11.25">
      <c r="B211" s="207"/>
      <c r="C211" s="208"/>
      <c r="D211" s="209" t="s">
        <v>151</v>
      </c>
      <c r="E211" s="210" t="s">
        <v>1</v>
      </c>
      <c r="F211" s="211" t="s">
        <v>212</v>
      </c>
      <c r="G211" s="208"/>
      <c r="H211" s="212">
        <v>13.39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151</v>
      </c>
      <c r="AU211" s="218" t="s">
        <v>149</v>
      </c>
      <c r="AV211" s="12" t="s">
        <v>149</v>
      </c>
      <c r="AW211" s="12" t="s">
        <v>33</v>
      </c>
      <c r="AX211" s="12" t="s">
        <v>77</v>
      </c>
      <c r="AY211" s="218" t="s">
        <v>142</v>
      </c>
    </row>
    <row r="212" spans="2:65" s="14" customFormat="1" ht="11.25">
      <c r="B212" s="230"/>
      <c r="C212" s="231"/>
      <c r="D212" s="209" t="s">
        <v>151</v>
      </c>
      <c r="E212" s="232" t="s">
        <v>1</v>
      </c>
      <c r="F212" s="233" t="s">
        <v>213</v>
      </c>
      <c r="G212" s="231"/>
      <c r="H212" s="232" t="s">
        <v>1</v>
      </c>
      <c r="I212" s="234"/>
      <c r="J212" s="231"/>
      <c r="K212" s="231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151</v>
      </c>
      <c r="AU212" s="239" t="s">
        <v>149</v>
      </c>
      <c r="AV212" s="14" t="s">
        <v>85</v>
      </c>
      <c r="AW212" s="14" t="s">
        <v>33</v>
      </c>
      <c r="AX212" s="14" t="s">
        <v>77</v>
      </c>
      <c r="AY212" s="239" t="s">
        <v>142</v>
      </c>
    </row>
    <row r="213" spans="2:65" s="12" customFormat="1" ht="11.25">
      <c r="B213" s="207"/>
      <c r="C213" s="208"/>
      <c r="D213" s="209" t="s">
        <v>151</v>
      </c>
      <c r="E213" s="210" t="s">
        <v>1</v>
      </c>
      <c r="F213" s="211" t="s">
        <v>214</v>
      </c>
      <c r="G213" s="208"/>
      <c r="H213" s="212">
        <v>11.18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151</v>
      </c>
      <c r="AU213" s="218" t="s">
        <v>149</v>
      </c>
      <c r="AV213" s="12" t="s">
        <v>149</v>
      </c>
      <c r="AW213" s="12" t="s">
        <v>33</v>
      </c>
      <c r="AX213" s="12" t="s">
        <v>77</v>
      </c>
      <c r="AY213" s="218" t="s">
        <v>142</v>
      </c>
    </row>
    <row r="214" spans="2:65" s="13" customFormat="1" ht="11.25">
      <c r="B214" s="219"/>
      <c r="C214" s="220"/>
      <c r="D214" s="209" t="s">
        <v>151</v>
      </c>
      <c r="E214" s="221" t="s">
        <v>1</v>
      </c>
      <c r="F214" s="222" t="s">
        <v>157</v>
      </c>
      <c r="G214" s="220"/>
      <c r="H214" s="223">
        <v>24.57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151</v>
      </c>
      <c r="AU214" s="229" t="s">
        <v>149</v>
      </c>
      <c r="AV214" s="13" t="s">
        <v>87</v>
      </c>
      <c r="AW214" s="13" t="s">
        <v>33</v>
      </c>
      <c r="AX214" s="13" t="s">
        <v>85</v>
      </c>
      <c r="AY214" s="229" t="s">
        <v>142</v>
      </c>
    </row>
    <row r="215" spans="2:65" s="1" customFormat="1" ht="24" customHeight="1">
      <c r="B215" s="34"/>
      <c r="C215" s="194" t="s">
        <v>215</v>
      </c>
      <c r="D215" s="194" t="s">
        <v>144</v>
      </c>
      <c r="E215" s="195" t="s">
        <v>216</v>
      </c>
      <c r="F215" s="196" t="s">
        <v>217</v>
      </c>
      <c r="G215" s="197" t="s">
        <v>147</v>
      </c>
      <c r="H215" s="198">
        <v>2.29</v>
      </c>
      <c r="I215" s="199"/>
      <c r="J215" s="200">
        <f>ROUND(I215*H215,2)</f>
        <v>0</v>
      </c>
      <c r="K215" s="196" t="s">
        <v>160</v>
      </c>
      <c r="L215" s="38"/>
      <c r="M215" s="201" t="s">
        <v>1</v>
      </c>
      <c r="N215" s="202" t="s">
        <v>43</v>
      </c>
      <c r="O215" s="66"/>
      <c r="P215" s="203">
        <f>O215*H215</f>
        <v>0</v>
      </c>
      <c r="Q215" s="203">
        <v>3.8199999999999998E-2</v>
      </c>
      <c r="R215" s="203">
        <f>Q215*H215</f>
        <v>8.7478E-2</v>
      </c>
      <c r="S215" s="203">
        <v>0</v>
      </c>
      <c r="T215" s="204">
        <f>S215*H215</f>
        <v>0</v>
      </c>
      <c r="AR215" s="205" t="s">
        <v>87</v>
      </c>
      <c r="AT215" s="205" t="s">
        <v>144</v>
      </c>
      <c r="AU215" s="205" t="s">
        <v>149</v>
      </c>
      <c r="AY215" s="17" t="s">
        <v>142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7" t="s">
        <v>149</v>
      </c>
      <c r="BK215" s="206">
        <f>ROUND(I215*H215,2)</f>
        <v>0</v>
      </c>
      <c r="BL215" s="17" t="s">
        <v>87</v>
      </c>
      <c r="BM215" s="205" t="s">
        <v>218</v>
      </c>
    </row>
    <row r="216" spans="2:65" s="14" customFormat="1" ht="11.25">
      <c r="B216" s="230"/>
      <c r="C216" s="231"/>
      <c r="D216" s="209" t="s">
        <v>151</v>
      </c>
      <c r="E216" s="232" t="s">
        <v>1</v>
      </c>
      <c r="F216" s="233" t="s">
        <v>219</v>
      </c>
      <c r="G216" s="231"/>
      <c r="H216" s="232" t="s">
        <v>1</v>
      </c>
      <c r="I216" s="234"/>
      <c r="J216" s="231"/>
      <c r="K216" s="231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151</v>
      </c>
      <c r="AU216" s="239" t="s">
        <v>149</v>
      </c>
      <c r="AV216" s="14" t="s">
        <v>85</v>
      </c>
      <c r="AW216" s="14" t="s">
        <v>33</v>
      </c>
      <c r="AX216" s="14" t="s">
        <v>77</v>
      </c>
      <c r="AY216" s="239" t="s">
        <v>142</v>
      </c>
    </row>
    <row r="217" spans="2:65" s="12" customFormat="1" ht="11.25">
      <c r="B217" s="207"/>
      <c r="C217" s="208"/>
      <c r="D217" s="209" t="s">
        <v>151</v>
      </c>
      <c r="E217" s="210" t="s">
        <v>1</v>
      </c>
      <c r="F217" s="211" t="s">
        <v>220</v>
      </c>
      <c r="G217" s="208"/>
      <c r="H217" s="212">
        <v>0.38</v>
      </c>
      <c r="I217" s="213"/>
      <c r="J217" s="208"/>
      <c r="K217" s="208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151</v>
      </c>
      <c r="AU217" s="218" t="s">
        <v>149</v>
      </c>
      <c r="AV217" s="12" t="s">
        <v>149</v>
      </c>
      <c r="AW217" s="12" t="s">
        <v>33</v>
      </c>
      <c r="AX217" s="12" t="s">
        <v>77</v>
      </c>
      <c r="AY217" s="218" t="s">
        <v>142</v>
      </c>
    </row>
    <row r="218" spans="2:65" s="12" customFormat="1" ht="11.25">
      <c r="B218" s="207"/>
      <c r="C218" s="208"/>
      <c r="D218" s="209" t="s">
        <v>151</v>
      </c>
      <c r="E218" s="210" t="s">
        <v>1</v>
      </c>
      <c r="F218" s="211" t="s">
        <v>221</v>
      </c>
      <c r="G218" s="208"/>
      <c r="H218" s="212">
        <v>0.25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151</v>
      </c>
      <c r="AU218" s="218" t="s">
        <v>149</v>
      </c>
      <c r="AV218" s="12" t="s">
        <v>149</v>
      </c>
      <c r="AW218" s="12" t="s">
        <v>33</v>
      </c>
      <c r="AX218" s="12" t="s">
        <v>77</v>
      </c>
      <c r="AY218" s="218" t="s">
        <v>142</v>
      </c>
    </row>
    <row r="219" spans="2:65" s="15" customFormat="1" ht="11.25">
      <c r="B219" s="240"/>
      <c r="C219" s="241"/>
      <c r="D219" s="209" t="s">
        <v>151</v>
      </c>
      <c r="E219" s="242" t="s">
        <v>1</v>
      </c>
      <c r="F219" s="243" t="s">
        <v>222</v>
      </c>
      <c r="G219" s="241"/>
      <c r="H219" s="244">
        <v>0.63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AT219" s="250" t="s">
        <v>151</v>
      </c>
      <c r="AU219" s="250" t="s">
        <v>149</v>
      </c>
      <c r="AV219" s="15" t="s">
        <v>82</v>
      </c>
      <c r="AW219" s="15" t="s">
        <v>33</v>
      </c>
      <c r="AX219" s="15" t="s">
        <v>77</v>
      </c>
      <c r="AY219" s="250" t="s">
        <v>142</v>
      </c>
    </row>
    <row r="220" spans="2:65" s="14" customFormat="1" ht="11.25">
      <c r="B220" s="230"/>
      <c r="C220" s="231"/>
      <c r="D220" s="209" t="s">
        <v>151</v>
      </c>
      <c r="E220" s="232" t="s">
        <v>1</v>
      </c>
      <c r="F220" s="233" t="s">
        <v>223</v>
      </c>
      <c r="G220" s="231"/>
      <c r="H220" s="232" t="s">
        <v>1</v>
      </c>
      <c r="I220" s="234"/>
      <c r="J220" s="231"/>
      <c r="K220" s="231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151</v>
      </c>
      <c r="AU220" s="239" t="s">
        <v>149</v>
      </c>
      <c r="AV220" s="14" t="s">
        <v>85</v>
      </c>
      <c r="AW220" s="14" t="s">
        <v>33</v>
      </c>
      <c r="AX220" s="14" t="s">
        <v>77</v>
      </c>
      <c r="AY220" s="239" t="s">
        <v>142</v>
      </c>
    </row>
    <row r="221" spans="2:65" s="12" customFormat="1" ht="11.25">
      <c r="B221" s="207"/>
      <c r="C221" s="208"/>
      <c r="D221" s="209" t="s">
        <v>151</v>
      </c>
      <c r="E221" s="210" t="s">
        <v>1</v>
      </c>
      <c r="F221" s="211" t="s">
        <v>224</v>
      </c>
      <c r="G221" s="208"/>
      <c r="H221" s="212">
        <v>1.66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151</v>
      </c>
      <c r="AU221" s="218" t="s">
        <v>149</v>
      </c>
      <c r="AV221" s="12" t="s">
        <v>149</v>
      </c>
      <c r="AW221" s="12" t="s">
        <v>33</v>
      </c>
      <c r="AX221" s="12" t="s">
        <v>77</v>
      </c>
      <c r="AY221" s="218" t="s">
        <v>142</v>
      </c>
    </row>
    <row r="222" spans="2:65" s="15" customFormat="1" ht="11.25">
      <c r="B222" s="240"/>
      <c r="C222" s="241"/>
      <c r="D222" s="209" t="s">
        <v>151</v>
      </c>
      <c r="E222" s="242" t="s">
        <v>1</v>
      </c>
      <c r="F222" s="243" t="s">
        <v>222</v>
      </c>
      <c r="G222" s="241"/>
      <c r="H222" s="244">
        <v>1.66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151</v>
      </c>
      <c r="AU222" s="250" t="s">
        <v>149</v>
      </c>
      <c r="AV222" s="15" t="s">
        <v>82</v>
      </c>
      <c r="AW222" s="15" t="s">
        <v>33</v>
      </c>
      <c r="AX222" s="15" t="s">
        <v>77</v>
      </c>
      <c r="AY222" s="250" t="s">
        <v>142</v>
      </c>
    </row>
    <row r="223" spans="2:65" s="13" customFormat="1" ht="11.25">
      <c r="B223" s="219"/>
      <c r="C223" s="220"/>
      <c r="D223" s="209" t="s">
        <v>151</v>
      </c>
      <c r="E223" s="221" t="s">
        <v>1</v>
      </c>
      <c r="F223" s="222" t="s">
        <v>157</v>
      </c>
      <c r="G223" s="220"/>
      <c r="H223" s="223">
        <v>2.29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151</v>
      </c>
      <c r="AU223" s="229" t="s">
        <v>149</v>
      </c>
      <c r="AV223" s="13" t="s">
        <v>87</v>
      </c>
      <c r="AW223" s="13" t="s">
        <v>33</v>
      </c>
      <c r="AX223" s="13" t="s">
        <v>85</v>
      </c>
      <c r="AY223" s="229" t="s">
        <v>142</v>
      </c>
    </row>
    <row r="224" spans="2:65" s="1" customFormat="1" ht="24" customHeight="1">
      <c r="B224" s="34"/>
      <c r="C224" s="194" t="s">
        <v>225</v>
      </c>
      <c r="D224" s="194" t="s">
        <v>144</v>
      </c>
      <c r="E224" s="195" t="s">
        <v>226</v>
      </c>
      <c r="F224" s="196" t="s">
        <v>227</v>
      </c>
      <c r="G224" s="197" t="s">
        <v>147</v>
      </c>
      <c r="H224" s="198">
        <v>9.375</v>
      </c>
      <c r="I224" s="199"/>
      <c r="J224" s="200">
        <f>ROUND(I224*H224,2)</f>
        <v>0</v>
      </c>
      <c r="K224" s="196" t="s">
        <v>160</v>
      </c>
      <c r="L224" s="38"/>
      <c r="M224" s="201" t="s">
        <v>1</v>
      </c>
      <c r="N224" s="202" t="s">
        <v>43</v>
      </c>
      <c r="O224" s="66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AR224" s="205" t="s">
        <v>87</v>
      </c>
      <c r="AT224" s="205" t="s">
        <v>144</v>
      </c>
      <c r="AU224" s="205" t="s">
        <v>149</v>
      </c>
      <c r="AY224" s="17" t="s">
        <v>142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7" t="s">
        <v>149</v>
      </c>
      <c r="BK224" s="206">
        <f>ROUND(I224*H224,2)</f>
        <v>0</v>
      </c>
      <c r="BL224" s="17" t="s">
        <v>87</v>
      </c>
      <c r="BM224" s="205" t="s">
        <v>228</v>
      </c>
    </row>
    <row r="225" spans="2:65" s="12" customFormat="1" ht="11.25">
      <c r="B225" s="207"/>
      <c r="C225" s="208"/>
      <c r="D225" s="209" t="s">
        <v>151</v>
      </c>
      <c r="E225" s="210" t="s">
        <v>1</v>
      </c>
      <c r="F225" s="211" t="s">
        <v>229</v>
      </c>
      <c r="G225" s="208"/>
      <c r="H225" s="212">
        <v>1.96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151</v>
      </c>
      <c r="AU225" s="218" t="s">
        <v>149</v>
      </c>
      <c r="AV225" s="12" t="s">
        <v>149</v>
      </c>
      <c r="AW225" s="12" t="s">
        <v>33</v>
      </c>
      <c r="AX225" s="12" t="s">
        <v>77</v>
      </c>
      <c r="AY225" s="218" t="s">
        <v>142</v>
      </c>
    </row>
    <row r="226" spans="2:65" s="12" customFormat="1" ht="11.25">
      <c r="B226" s="207"/>
      <c r="C226" s="208"/>
      <c r="D226" s="209" t="s">
        <v>151</v>
      </c>
      <c r="E226" s="210" t="s">
        <v>1</v>
      </c>
      <c r="F226" s="211" t="s">
        <v>230</v>
      </c>
      <c r="G226" s="208"/>
      <c r="H226" s="212">
        <v>3.4649999999999999</v>
      </c>
      <c r="I226" s="213"/>
      <c r="J226" s="208"/>
      <c r="K226" s="208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151</v>
      </c>
      <c r="AU226" s="218" t="s">
        <v>149</v>
      </c>
      <c r="AV226" s="12" t="s">
        <v>149</v>
      </c>
      <c r="AW226" s="12" t="s">
        <v>33</v>
      </c>
      <c r="AX226" s="12" t="s">
        <v>77</v>
      </c>
      <c r="AY226" s="218" t="s">
        <v>142</v>
      </c>
    </row>
    <row r="227" spans="2:65" s="12" customFormat="1" ht="11.25">
      <c r="B227" s="207"/>
      <c r="C227" s="208"/>
      <c r="D227" s="209" t="s">
        <v>151</v>
      </c>
      <c r="E227" s="210" t="s">
        <v>1</v>
      </c>
      <c r="F227" s="211" t="s">
        <v>231</v>
      </c>
      <c r="G227" s="208"/>
      <c r="H227" s="212">
        <v>2.87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151</v>
      </c>
      <c r="AU227" s="218" t="s">
        <v>149</v>
      </c>
      <c r="AV227" s="12" t="s">
        <v>149</v>
      </c>
      <c r="AW227" s="12" t="s">
        <v>33</v>
      </c>
      <c r="AX227" s="12" t="s">
        <v>77</v>
      </c>
      <c r="AY227" s="218" t="s">
        <v>142</v>
      </c>
    </row>
    <row r="228" spans="2:65" s="12" customFormat="1" ht="11.25">
      <c r="B228" s="207"/>
      <c r="C228" s="208"/>
      <c r="D228" s="209" t="s">
        <v>151</v>
      </c>
      <c r="E228" s="210" t="s">
        <v>1</v>
      </c>
      <c r="F228" s="211" t="s">
        <v>232</v>
      </c>
      <c r="G228" s="208"/>
      <c r="H228" s="212">
        <v>0.54</v>
      </c>
      <c r="I228" s="213"/>
      <c r="J228" s="208"/>
      <c r="K228" s="208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151</v>
      </c>
      <c r="AU228" s="218" t="s">
        <v>149</v>
      </c>
      <c r="AV228" s="12" t="s">
        <v>149</v>
      </c>
      <c r="AW228" s="12" t="s">
        <v>33</v>
      </c>
      <c r="AX228" s="12" t="s">
        <v>77</v>
      </c>
      <c r="AY228" s="218" t="s">
        <v>142</v>
      </c>
    </row>
    <row r="229" spans="2:65" s="12" customFormat="1" ht="11.25">
      <c r="B229" s="207"/>
      <c r="C229" s="208"/>
      <c r="D229" s="209" t="s">
        <v>151</v>
      </c>
      <c r="E229" s="210" t="s">
        <v>1</v>
      </c>
      <c r="F229" s="211" t="s">
        <v>233</v>
      </c>
      <c r="G229" s="208"/>
      <c r="H229" s="212">
        <v>0.54</v>
      </c>
      <c r="I229" s="213"/>
      <c r="J229" s="208"/>
      <c r="K229" s="208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151</v>
      </c>
      <c r="AU229" s="218" t="s">
        <v>149</v>
      </c>
      <c r="AV229" s="12" t="s">
        <v>149</v>
      </c>
      <c r="AW229" s="12" t="s">
        <v>33</v>
      </c>
      <c r="AX229" s="12" t="s">
        <v>77</v>
      </c>
      <c r="AY229" s="218" t="s">
        <v>142</v>
      </c>
    </row>
    <row r="230" spans="2:65" s="13" customFormat="1" ht="11.25">
      <c r="B230" s="219"/>
      <c r="C230" s="220"/>
      <c r="D230" s="209" t="s">
        <v>151</v>
      </c>
      <c r="E230" s="221" t="s">
        <v>1</v>
      </c>
      <c r="F230" s="222" t="s">
        <v>157</v>
      </c>
      <c r="G230" s="220"/>
      <c r="H230" s="223">
        <v>9.375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151</v>
      </c>
      <c r="AU230" s="229" t="s">
        <v>149</v>
      </c>
      <c r="AV230" s="13" t="s">
        <v>87</v>
      </c>
      <c r="AW230" s="13" t="s">
        <v>33</v>
      </c>
      <c r="AX230" s="13" t="s">
        <v>85</v>
      </c>
      <c r="AY230" s="229" t="s">
        <v>142</v>
      </c>
    </row>
    <row r="231" spans="2:65" s="1" customFormat="1" ht="24" customHeight="1">
      <c r="B231" s="34"/>
      <c r="C231" s="194" t="s">
        <v>234</v>
      </c>
      <c r="D231" s="194" t="s">
        <v>144</v>
      </c>
      <c r="E231" s="195" t="s">
        <v>235</v>
      </c>
      <c r="F231" s="196" t="s">
        <v>236</v>
      </c>
      <c r="G231" s="197" t="s">
        <v>147</v>
      </c>
      <c r="H231" s="198">
        <v>55.23</v>
      </c>
      <c r="I231" s="199"/>
      <c r="J231" s="200">
        <f>ROUND(I231*H231,2)</f>
        <v>0</v>
      </c>
      <c r="K231" s="196" t="s">
        <v>160</v>
      </c>
      <c r="L231" s="38"/>
      <c r="M231" s="201" t="s">
        <v>1</v>
      </c>
      <c r="N231" s="202" t="s">
        <v>43</v>
      </c>
      <c r="O231" s="66"/>
      <c r="P231" s="203">
        <f>O231*H231</f>
        <v>0</v>
      </c>
      <c r="Q231" s="203">
        <v>9.4500000000000001E-2</v>
      </c>
      <c r="R231" s="203">
        <f>Q231*H231</f>
        <v>5.2192349999999994</v>
      </c>
      <c r="S231" s="203">
        <v>0</v>
      </c>
      <c r="T231" s="204">
        <f>S231*H231</f>
        <v>0</v>
      </c>
      <c r="AR231" s="205" t="s">
        <v>87</v>
      </c>
      <c r="AT231" s="205" t="s">
        <v>144</v>
      </c>
      <c r="AU231" s="205" t="s">
        <v>149</v>
      </c>
      <c r="AY231" s="17" t="s">
        <v>142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7" t="s">
        <v>149</v>
      </c>
      <c r="BK231" s="206">
        <f>ROUND(I231*H231,2)</f>
        <v>0</v>
      </c>
      <c r="BL231" s="17" t="s">
        <v>87</v>
      </c>
      <c r="BM231" s="205" t="s">
        <v>237</v>
      </c>
    </row>
    <row r="232" spans="2:65" s="12" customFormat="1" ht="11.25">
      <c r="B232" s="207"/>
      <c r="C232" s="208"/>
      <c r="D232" s="209" t="s">
        <v>151</v>
      </c>
      <c r="E232" s="210" t="s">
        <v>1</v>
      </c>
      <c r="F232" s="211" t="s">
        <v>172</v>
      </c>
      <c r="G232" s="208"/>
      <c r="H232" s="212">
        <v>12.71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151</v>
      </c>
      <c r="AU232" s="218" t="s">
        <v>149</v>
      </c>
      <c r="AV232" s="12" t="s">
        <v>149</v>
      </c>
      <c r="AW232" s="12" t="s">
        <v>33</v>
      </c>
      <c r="AX232" s="12" t="s">
        <v>77</v>
      </c>
      <c r="AY232" s="218" t="s">
        <v>142</v>
      </c>
    </row>
    <row r="233" spans="2:65" s="12" customFormat="1" ht="11.25">
      <c r="B233" s="207"/>
      <c r="C233" s="208"/>
      <c r="D233" s="209" t="s">
        <v>151</v>
      </c>
      <c r="E233" s="210" t="s">
        <v>1</v>
      </c>
      <c r="F233" s="211" t="s">
        <v>173</v>
      </c>
      <c r="G233" s="208"/>
      <c r="H233" s="212">
        <v>15.12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151</v>
      </c>
      <c r="AU233" s="218" t="s">
        <v>149</v>
      </c>
      <c r="AV233" s="12" t="s">
        <v>149</v>
      </c>
      <c r="AW233" s="12" t="s">
        <v>33</v>
      </c>
      <c r="AX233" s="12" t="s">
        <v>77</v>
      </c>
      <c r="AY233" s="218" t="s">
        <v>142</v>
      </c>
    </row>
    <row r="234" spans="2:65" s="12" customFormat="1" ht="11.25">
      <c r="B234" s="207"/>
      <c r="C234" s="208"/>
      <c r="D234" s="209" t="s">
        <v>151</v>
      </c>
      <c r="E234" s="210" t="s">
        <v>1</v>
      </c>
      <c r="F234" s="211" t="s">
        <v>174</v>
      </c>
      <c r="G234" s="208"/>
      <c r="H234" s="212">
        <v>14.7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151</v>
      </c>
      <c r="AU234" s="218" t="s">
        <v>149</v>
      </c>
      <c r="AV234" s="12" t="s">
        <v>149</v>
      </c>
      <c r="AW234" s="12" t="s">
        <v>33</v>
      </c>
      <c r="AX234" s="12" t="s">
        <v>77</v>
      </c>
      <c r="AY234" s="218" t="s">
        <v>142</v>
      </c>
    </row>
    <row r="235" spans="2:65" s="12" customFormat="1" ht="11.25">
      <c r="B235" s="207"/>
      <c r="C235" s="208"/>
      <c r="D235" s="209" t="s">
        <v>151</v>
      </c>
      <c r="E235" s="210" t="s">
        <v>1</v>
      </c>
      <c r="F235" s="211" t="s">
        <v>175</v>
      </c>
      <c r="G235" s="208"/>
      <c r="H235" s="212">
        <v>6.46</v>
      </c>
      <c r="I235" s="213"/>
      <c r="J235" s="208"/>
      <c r="K235" s="208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151</v>
      </c>
      <c r="AU235" s="218" t="s">
        <v>149</v>
      </c>
      <c r="AV235" s="12" t="s">
        <v>149</v>
      </c>
      <c r="AW235" s="12" t="s">
        <v>33</v>
      </c>
      <c r="AX235" s="12" t="s">
        <v>77</v>
      </c>
      <c r="AY235" s="218" t="s">
        <v>142</v>
      </c>
    </row>
    <row r="236" spans="2:65" s="12" customFormat="1" ht="11.25">
      <c r="B236" s="207"/>
      <c r="C236" s="208"/>
      <c r="D236" s="209" t="s">
        <v>151</v>
      </c>
      <c r="E236" s="210" t="s">
        <v>1</v>
      </c>
      <c r="F236" s="211" t="s">
        <v>176</v>
      </c>
      <c r="G236" s="208"/>
      <c r="H236" s="212">
        <v>1.2</v>
      </c>
      <c r="I236" s="213"/>
      <c r="J236" s="208"/>
      <c r="K236" s="208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151</v>
      </c>
      <c r="AU236" s="218" t="s">
        <v>149</v>
      </c>
      <c r="AV236" s="12" t="s">
        <v>149</v>
      </c>
      <c r="AW236" s="12" t="s">
        <v>33</v>
      </c>
      <c r="AX236" s="12" t="s">
        <v>77</v>
      </c>
      <c r="AY236" s="218" t="s">
        <v>142</v>
      </c>
    </row>
    <row r="237" spans="2:65" s="12" customFormat="1" ht="11.25">
      <c r="B237" s="207"/>
      <c r="C237" s="208"/>
      <c r="D237" s="209" t="s">
        <v>151</v>
      </c>
      <c r="E237" s="210" t="s">
        <v>1</v>
      </c>
      <c r="F237" s="211" t="s">
        <v>177</v>
      </c>
      <c r="G237" s="208"/>
      <c r="H237" s="212">
        <v>3.6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151</v>
      </c>
      <c r="AU237" s="218" t="s">
        <v>149</v>
      </c>
      <c r="AV237" s="12" t="s">
        <v>149</v>
      </c>
      <c r="AW237" s="12" t="s">
        <v>33</v>
      </c>
      <c r="AX237" s="12" t="s">
        <v>77</v>
      </c>
      <c r="AY237" s="218" t="s">
        <v>142</v>
      </c>
    </row>
    <row r="238" spans="2:65" s="12" customFormat="1" ht="11.25">
      <c r="B238" s="207"/>
      <c r="C238" s="208"/>
      <c r="D238" s="209" t="s">
        <v>151</v>
      </c>
      <c r="E238" s="210" t="s">
        <v>1</v>
      </c>
      <c r="F238" s="211" t="s">
        <v>178</v>
      </c>
      <c r="G238" s="208"/>
      <c r="H238" s="212">
        <v>1.44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151</v>
      </c>
      <c r="AU238" s="218" t="s">
        <v>149</v>
      </c>
      <c r="AV238" s="12" t="s">
        <v>149</v>
      </c>
      <c r="AW238" s="12" t="s">
        <v>33</v>
      </c>
      <c r="AX238" s="12" t="s">
        <v>77</v>
      </c>
      <c r="AY238" s="218" t="s">
        <v>142</v>
      </c>
    </row>
    <row r="239" spans="2:65" s="13" customFormat="1" ht="11.25">
      <c r="B239" s="219"/>
      <c r="C239" s="220"/>
      <c r="D239" s="209" t="s">
        <v>151</v>
      </c>
      <c r="E239" s="221" t="s">
        <v>1</v>
      </c>
      <c r="F239" s="222" t="s">
        <v>157</v>
      </c>
      <c r="G239" s="220"/>
      <c r="H239" s="223">
        <v>55.230000000000004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151</v>
      </c>
      <c r="AU239" s="229" t="s">
        <v>149</v>
      </c>
      <c r="AV239" s="13" t="s">
        <v>87</v>
      </c>
      <c r="AW239" s="13" t="s">
        <v>33</v>
      </c>
      <c r="AX239" s="13" t="s">
        <v>85</v>
      </c>
      <c r="AY239" s="229" t="s">
        <v>142</v>
      </c>
    </row>
    <row r="240" spans="2:65" s="1" customFormat="1" ht="16.5" customHeight="1">
      <c r="B240" s="34"/>
      <c r="C240" s="194" t="s">
        <v>8</v>
      </c>
      <c r="D240" s="194" t="s">
        <v>144</v>
      </c>
      <c r="E240" s="195" t="s">
        <v>238</v>
      </c>
      <c r="F240" s="196" t="s">
        <v>239</v>
      </c>
      <c r="G240" s="197" t="s">
        <v>147</v>
      </c>
      <c r="H240" s="198">
        <v>55.23</v>
      </c>
      <c r="I240" s="199"/>
      <c r="J240" s="200">
        <f>ROUND(I240*H240,2)</f>
        <v>0</v>
      </c>
      <c r="K240" s="196" t="s">
        <v>160</v>
      </c>
      <c r="L240" s="38"/>
      <c r="M240" s="201" t="s">
        <v>1</v>
      </c>
      <c r="N240" s="202" t="s">
        <v>43</v>
      </c>
      <c r="O240" s="66"/>
      <c r="P240" s="203">
        <f>O240*H240</f>
        <v>0</v>
      </c>
      <c r="Q240" s="203">
        <v>1.2999999999999999E-4</v>
      </c>
      <c r="R240" s="203">
        <f>Q240*H240</f>
        <v>7.1798999999999986E-3</v>
      </c>
      <c r="S240" s="203">
        <v>0</v>
      </c>
      <c r="T240" s="204">
        <f>S240*H240</f>
        <v>0</v>
      </c>
      <c r="AR240" s="205" t="s">
        <v>87</v>
      </c>
      <c r="AT240" s="205" t="s">
        <v>144</v>
      </c>
      <c r="AU240" s="205" t="s">
        <v>149</v>
      </c>
      <c r="AY240" s="17" t="s">
        <v>142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7" t="s">
        <v>149</v>
      </c>
      <c r="BK240" s="206">
        <f>ROUND(I240*H240,2)</f>
        <v>0</v>
      </c>
      <c r="BL240" s="17" t="s">
        <v>87</v>
      </c>
      <c r="BM240" s="205" t="s">
        <v>240</v>
      </c>
    </row>
    <row r="241" spans="2:65" s="12" customFormat="1" ht="11.25">
      <c r="B241" s="207"/>
      <c r="C241" s="208"/>
      <c r="D241" s="209" t="s">
        <v>151</v>
      </c>
      <c r="E241" s="210" t="s">
        <v>1</v>
      </c>
      <c r="F241" s="211" t="s">
        <v>172</v>
      </c>
      <c r="G241" s="208"/>
      <c r="H241" s="212">
        <v>12.71</v>
      </c>
      <c r="I241" s="213"/>
      <c r="J241" s="208"/>
      <c r="K241" s="208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151</v>
      </c>
      <c r="AU241" s="218" t="s">
        <v>149</v>
      </c>
      <c r="AV241" s="12" t="s">
        <v>149</v>
      </c>
      <c r="AW241" s="12" t="s">
        <v>33</v>
      </c>
      <c r="AX241" s="12" t="s">
        <v>77</v>
      </c>
      <c r="AY241" s="218" t="s">
        <v>142</v>
      </c>
    </row>
    <row r="242" spans="2:65" s="12" customFormat="1" ht="11.25">
      <c r="B242" s="207"/>
      <c r="C242" s="208"/>
      <c r="D242" s="209" t="s">
        <v>151</v>
      </c>
      <c r="E242" s="210" t="s">
        <v>1</v>
      </c>
      <c r="F242" s="211" t="s">
        <v>173</v>
      </c>
      <c r="G242" s="208"/>
      <c r="H242" s="212">
        <v>15.12</v>
      </c>
      <c r="I242" s="213"/>
      <c r="J242" s="208"/>
      <c r="K242" s="208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151</v>
      </c>
      <c r="AU242" s="218" t="s">
        <v>149</v>
      </c>
      <c r="AV242" s="12" t="s">
        <v>149</v>
      </c>
      <c r="AW242" s="12" t="s">
        <v>33</v>
      </c>
      <c r="AX242" s="12" t="s">
        <v>77</v>
      </c>
      <c r="AY242" s="218" t="s">
        <v>142</v>
      </c>
    </row>
    <row r="243" spans="2:65" s="12" customFormat="1" ht="11.25">
      <c r="B243" s="207"/>
      <c r="C243" s="208"/>
      <c r="D243" s="209" t="s">
        <v>151</v>
      </c>
      <c r="E243" s="210" t="s">
        <v>1</v>
      </c>
      <c r="F243" s="211" t="s">
        <v>174</v>
      </c>
      <c r="G243" s="208"/>
      <c r="H243" s="212">
        <v>14.7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151</v>
      </c>
      <c r="AU243" s="218" t="s">
        <v>149</v>
      </c>
      <c r="AV243" s="12" t="s">
        <v>149</v>
      </c>
      <c r="AW243" s="12" t="s">
        <v>33</v>
      </c>
      <c r="AX243" s="12" t="s">
        <v>77</v>
      </c>
      <c r="AY243" s="218" t="s">
        <v>142</v>
      </c>
    </row>
    <row r="244" spans="2:65" s="12" customFormat="1" ht="11.25">
      <c r="B244" s="207"/>
      <c r="C244" s="208"/>
      <c r="D244" s="209" t="s">
        <v>151</v>
      </c>
      <c r="E244" s="210" t="s">
        <v>1</v>
      </c>
      <c r="F244" s="211" t="s">
        <v>175</v>
      </c>
      <c r="G244" s="208"/>
      <c r="H244" s="212">
        <v>6.46</v>
      </c>
      <c r="I244" s="213"/>
      <c r="J244" s="208"/>
      <c r="K244" s="208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151</v>
      </c>
      <c r="AU244" s="218" t="s">
        <v>149</v>
      </c>
      <c r="AV244" s="12" t="s">
        <v>149</v>
      </c>
      <c r="AW244" s="12" t="s">
        <v>33</v>
      </c>
      <c r="AX244" s="12" t="s">
        <v>77</v>
      </c>
      <c r="AY244" s="218" t="s">
        <v>142</v>
      </c>
    </row>
    <row r="245" spans="2:65" s="12" customFormat="1" ht="11.25">
      <c r="B245" s="207"/>
      <c r="C245" s="208"/>
      <c r="D245" s="209" t="s">
        <v>151</v>
      </c>
      <c r="E245" s="210" t="s">
        <v>1</v>
      </c>
      <c r="F245" s="211" t="s">
        <v>176</v>
      </c>
      <c r="G245" s="208"/>
      <c r="H245" s="212">
        <v>1.2</v>
      </c>
      <c r="I245" s="213"/>
      <c r="J245" s="208"/>
      <c r="K245" s="208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151</v>
      </c>
      <c r="AU245" s="218" t="s">
        <v>149</v>
      </c>
      <c r="AV245" s="12" t="s">
        <v>149</v>
      </c>
      <c r="AW245" s="12" t="s">
        <v>33</v>
      </c>
      <c r="AX245" s="12" t="s">
        <v>77</v>
      </c>
      <c r="AY245" s="218" t="s">
        <v>142</v>
      </c>
    </row>
    <row r="246" spans="2:65" s="12" customFormat="1" ht="11.25">
      <c r="B246" s="207"/>
      <c r="C246" s="208"/>
      <c r="D246" s="209" t="s">
        <v>151</v>
      </c>
      <c r="E246" s="210" t="s">
        <v>1</v>
      </c>
      <c r="F246" s="211" t="s">
        <v>177</v>
      </c>
      <c r="G246" s="208"/>
      <c r="H246" s="212">
        <v>3.6</v>
      </c>
      <c r="I246" s="213"/>
      <c r="J246" s="208"/>
      <c r="K246" s="208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151</v>
      </c>
      <c r="AU246" s="218" t="s">
        <v>149</v>
      </c>
      <c r="AV246" s="12" t="s">
        <v>149</v>
      </c>
      <c r="AW246" s="12" t="s">
        <v>33</v>
      </c>
      <c r="AX246" s="12" t="s">
        <v>77</v>
      </c>
      <c r="AY246" s="218" t="s">
        <v>142</v>
      </c>
    </row>
    <row r="247" spans="2:65" s="12" customFormat="1" ht="11.25">
      <c r="B247" s="207"/>
      <c r="C247" s="208"/>
      <c r="D247" s="209" t="s">
        <v>151</v>
      </c>
      <c r="E247" s="210" t="s">
        <v>1</v>
      </c>
      <c r="F247" s="211" t="s">
        <v>178</v>
      </c>
      <c r="G247" s="208"/>
      <c r="H247" s="212">
        <v>1.44</v>
      </c>
      <c r="I247" s="213"/>
      <c r="J247" s="208"/>
      <c r="K247" s="208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151</v>
      </c>
      <c r="AU247" s="218" t="s">
        <v>149</v>
      </c>
      <c r="AV247" s="12" t="s">
        <v>149</v>
      </c>
      <c r="AW247" s="12" t="s">
        <v>33</v>
      </c>
      <c r="AX247" s="12" t="s">
        <v>77</v>
      </c>
      <c r="AY247" s="218" t="s">
        <v>142</v>
      </c>
    </row>
    <row r="248" spans="2:65" s="13" customFormat="1" ht="11.25">
      <c r="B248" s="219"/>
      <c r="C248" s="220"/>
      <c r="D248" s="209" t="s">
        <v>151</v>
      </c>
      <c r="E248" s="221" t="s">
        <v>1</v>
      </c>
      <c r="F248" s="222" t="s">
        <v>157</v>
      </c>
      <c r="G248" s="220"/>
      <c r="H248" s="223">
        <v>55.230000000000004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151</v>
      </c>
      <c r="AU248" s="229" t="s">
        <v>149</v>
      </c>
      <c r="AV248" s="13" t="s">
        <v>87</v>
      </c>
      <c r="AW248" s="13" t="s">
        <v>33</v>
      </c>
      <c r="AX248" s="13" t="s">
        <v>85</v>
      </c>
      <c r="AY248" s="229" t="s">
        <v>142</v>
      </c>
    </row>
    <row r="249" spans="2:65" s="1" customFormat="1" ht="24" customHeight="1">
      <c r="B249" s="34"/>
      <c r="C249" s="194" t="s">
        <v>241</v>
      </c>
      <c r="D249" s="194" t="s">
        <v>144</v>
      </c>
      <c r="E249" s="195" t="s">
        <v>242</v>
      </c>
      <c r="F249" s="196" t="s">
        <v>243</v>
      </c>
      <c r="G249" s="197" t="s">
        <v>244</v>
      </c>
      <c r="H249" s="198">
        <v>73.400000000000006</v>
      </c>
      <c r="I249" s="199"/>
      <c r="J249" s="200">
        <f>ROUND(I249*H249,2)</f>
        <v>0</v>
      </c>
      <c r="K249" s="196" t="s">
        <v>160</v>
      </c>
      <c r="L249" s="38"/>
      <c r="M249" s="201" t="s">
        <v>1</v>
      </c>
      <c r="N249" s="202" t="s">
        <v>43</v>
      </c>
      <c r="O249" s="66"/>
      <c r="P249" s="203">
        <f>O249*H249</f>
        <v>0</v>
      </c>
      <c r="Q249" s="203">
        <v>2.0000000000000002E-5</v>
      </c>
      <c r="R249" s="203">
        <f>Q249*H249</f>
        <v>1.4680000000000003E-3</v>
      </c>
      <c r="S249" s="203">
        <v>0</v>
      </c>
      <c r="T249" s="204">
        <f>S249*H249</f>
        <v>0</v>
      </c>
      <c r="AR249" s="205" t="s">
        <v>87</v>
      </c>
      <c r="AT249" s="205" t="s">
        <v>144</v>
      </c>
      <c r="AU249" s="205" t="s">
        <v>149</v>
      </c>
      <c r="AY249" s="17" t="s">
        <v>142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7" t="s">
        <v>149</v>
      </c>
      <c r="BK249" s="206">
        <f>ROUND(I249*H249,2)</f>
        <v>0</v>
      </c>
      <c r="BL249" s="17" t="s">
        <v>87</v>
      </c>
      <c r="BM249" s="205" t="s">
        <v>245</v>
      </c>
    </row>
    <row r="250" spans="2:65" s="12" customFormat="1" ht="11.25">
      <c r="B250" s="207"/>
      <c r="C250" s="208"/>
      <c r="D250" s="209" t="s">
        <v>151</v>
      </c>
      <c r="E250" s="210" t="s">
        <v>1</v>
      </c>
      <c r="F250" s="211" t="s">
        <v>246</v>
      </c>
      <c r="G250" s="208"/>
      <c r="H250" s="212">
        <v>14.4</v>
      </c>
      <c r="I250" s="213"/>
      <c r="J250" s="208"/>
      <c r="K250" s="208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151</v>
      </c>
      <c r="AU250" s="218" t="s">
        <v>149</v>
      </c>
      <c r="AV250" s="12" t="s">
        <v>149</v>
      </c>
      <c r="AW250" s="12" t="s">
        <v>33</v>
      </c>
      <c r="AX250" s="12" t="s">
        <v>77</v>
      </c>
      <c r="AY250" s="218" t="s">
        <v>142</v>
      </c>
    </row>
    <row r="251" spans="2:65" s="12" customFormat="1" ht="11.25">
      <c r="B251" s="207"/>
      <c r="C251" s="208"/>
      <c r="D251" s="209" t="s">
        <v>151</v>
      </c>
      <c r="E251" s="210" t="s">
        <v>1</v>
      </c>
      <c r="F251" s="211" t="s">
        <v>247</v>
      </c>
      <c r="G251" s="208"/>
      <c r="H251" s="212">
        <v>15.6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151</v>
      </c>
      <c r="AU251" s="218" t="s">
        <v>149</v>
      </c>
      <c r="AV251" s="12" t="s">
        <v>149</v>
      </c>
      <c r="AW251" s="12" t="s">
        <v>33</v>
      </c>
      <c r="AX251" s="12" t="s">
        <v>77</v>
      </c>
      <c r="AY251" s="218" t="s">
        <v>142</v>
      </c>
    </row>
    <row r="252" spans="2:65" s="12" customFormat="1" ht="11.25">
      <c r="B252" s="207"/>
      <c r="C252" s="208"/>
      <c r="D252" s="209" t="s">
        <v>151</v>
      </c>
      <c r="E252" s="210" t="s">
        <v>1</v>
      </c>
      <c r="F252" s="211" t="s">
        <v>248</v>
      </c>
      <c r="G252" s="208"/>
      <c r="H252" s="212">
        <v>15.4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151</v>
      </c>
      <c r="AU252" s="218" t="s">
        <v>149</v>
      </c>
      <c r="AV252" s="12" t="s">
        <v>149</v>
      </c>
      <c r="AW252" s="12" t="s">
        <v>33</v>
      </c>
      <c r="AX252" s="12" t="s">
        <v>77</v>
      </c>
      <c r="AY252" s="218" t="s">
        <v>142</v>
      </c>
    </row>
    <row r="253" spans="2:65" s="12" customFormat="1" ht="11.25">
      <c r="B253" s="207"/>
      <c r="C253" s="208"/>
      <c r="D253" s="209" t="s">
        <v>151</v>
      </c>
      <c r="E253" s="210" t="s">
        <v>1</v>
      </c>
      <c r="F253" s="211" t="s">
        <v>249</v>
      </c>
      <c r="G253" s="208"/>
      <c r="H253" s="212">
        <v>12.2</v>
      </c>
      <c r="I253" s="213"/>
      <c r="J253" s="208"/>
      <c r="K253" s="208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151</v>
      </c>
      <c r="AU253" s="218" t="s">
        <v>149</v>
      </c>
      <c r="AV253" s="12" t="s">
        <v>149</v>
      </c>
      <c r="AW253" s="12" t="s">
        <v>33</v>
      </c>
      <c r="AX253" s="12" t="s">
        <v>77</v>
      </c>
      <c r="AY253" s="218" t="s">
        <v>142</v>
      </c>
    </row>
    <row r="254" spans="2:65" s="12" customFormat="1" ht="11.25">
      <c r="B254" s="207"/>
      <c r="C254" s="208"/>
      <c r="D254" s="209" t="s">
        <v>151</v>
      </c>
      <c r="E254" s="210" t="s">
        <v>1</v>
      </c>
      <c r="F254" s="211" t="s">
        <v>250</v>
      </c>
      <c r="G254" s="208"/>
      <c r="H254" s="212">
        <v>4.4000000000000004</v>
      </c>
      <c r="I254" s="213"/>
      <c r="J254" s="208"/>
      <c r="K254" s="208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151</v>
      </c>
      <c r="AU254" s="218" t="s">
        <v>149</v>
      </c>
      <c r="AV254" s="12" t="s">
        <v>149</v>
      </c>
      <c r="AW254" s="12" t="s">
        <v>33</v>
      </c>
      <c r="AX254" s="12" t="s">
        <v>77</v>
      </c>
      <c r="AY254" s="218" t="s">
        <v>142</v>
      </c>
    </row>
    <row r="255" spans="2:65" s="12" customFormat="1" ht="11.25">
      <c r="B255" s="207"/>
      <c r="C255" s="208"/>
      <c r="D255" s="209" t="s">
        <v>151</v>
      </c>
      <c r="E255" s="210" t="s">
        <v>1</v>
      </c>
      <c r="F255" s="211" t="s">
        <v>251</v>
      </c>
      <c r="G255" s="208"/>
      <c r="H255" s="212">
        <v>6.9</v>
      </c>
      <c r="I255" s="213"/>
      <c r="J255" s="208"/>
      <c r="K255" s="208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151</v>
      </c>
      <c r="AU255" s="218" t="s">
        <v>149</v>
      </c>
      <c r="AV255" s="12" t="s">
        <v>149</v>
      </c>
      <c r="AW255" s="12" t="s">
        <v>33</v>
      </c>
      <c r="AX255" s="12" t="s">
        <v>77</v>
      </c>
      <c r="AY255" s="218" t="s">
        <v>142</v>
      </c>
    </row>
    <row r="256" spans="2:65" s="12" customFormat="1" ht="11.25">
      <c r="B256" s="207"/>
      <c r="C256" s="208"/>
      <c r="D256" s="209" t="s">
        <v>151</v>
      </c>
      <c r="E256" s="210" t="s">
        <v>1</v>
      </c>
      <c r="F256" s="211" t="s">
        <v>252</v>
      </c>
      <c r="G256" s="208"/>
      <c r="H256" s="212">
        <v>4.5</v>
      </c>
      <c r="I256" s="213"/>
      <c r="J256" s="208"/>
      <c r="K256" s="208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151</v>
      </c>
      <c r="AU256" s="218" t="s">
        <v>149</v>
      </c>
      <c r="AV256" s="12" t="s">
        <v>149</v>
      </c>
      <c r="AW256" s="12" t="s">
        <v>33</v>
      </c>
      <c r="AX256" s="12" t="s">
        <v>77</v>
      </c>
      <c r="AY256" s="218" t="s">
        <v>142</v>
      </c>
    </row>
    <row r="257" spans="2:65" s="13" customFormat="1" ht="11.25">
      <c r="B257" s="219"/>
      <c r="C257" s="220"/>
      <c r="D257" s="209" t="s">
        <v>151</v>
      </c>
      <c r="E257" s="221" t="s">
        <v>1</v>
      </c>
      <c r="F257" s="222" t="s">
        <v>157</v>
      </c>
      <c r="G257" s="220"/>
      <c r="H257" s="223">
        <v>73.399999999999991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151</v>
      </c>
      <c r="AU257" s="229" t="s">
        <v>149</v>
      </c>
      <c r="AV257" s="13" t="s">
        <v>87</v>
      </c>
      <c r="AW257" s="13" t="s">
        <v>33</v>
      </c>
      <c r="AX257" s="13" t="s">
        <v>85</v>
      </c>
      <c r="AY257" s="229" t="s">
        <v>142</v>
      </c>
    </row>
    <row r="258" spans="2:65" s="11" customFormat="1" ht="22.9" customHeight="1">
      <c r="B258" s="179"/>
      <c r="C258" s="180"/>
      <c r="D258" s="181" t="s">
        <v>76</v>
      </c>
      <c r="E258" s="192" t="s">
        <v>197</v>
      </c>
      <c r="F258" s="192" t="s">
        <v>253</v>
      </c>
      <c r="G258" s="180"/>
      <c r="H258" s="180"/>
      <c r="I258" s="183"/>
      <c r="J258" s="193">
        <f>BK258</f>
        <v>0</v>
      </c>
      <c r="K258" s="180"/>
      <c r="L258" s="184"/>
      <c r="M258" s="185"/>
      <c r="N258" s="186"/>
      <c r="O258" s="186"/>
      <c r="P258" s="187">
        <f>SUM(P259:P301)</f>
        <v>0</v>
      </c>
      <c r="Q258" s="186"/>
      <c r="R258" s="187">
        <f>SUM(R259:R301)</f>
        <v>2.2092000000000001E-3</v>
      </c>
      <c r="S258" s="186"/>
      <c r="T258" s="188">
        <f>SUM(T259:T301)</f>
        <v>5.721820000000001</v>
      </c>
      <c r="AR258" s="189" t="s">
        <v>85</v>
      </c>
      <c r="AT258" s="190" t="s">
        <v>76</v>
      </c>
      <c r="AU258" s="190" t="s">
        <v>85</v>
      </c>
      <c r="AY258" s="189" t="s">
        <v>142</v>
      </c>
      <c r="BK258" s="191">
        <f>SUM(BK259:BK301)</f>
        <v>0</v>
      </c>
    </row>
    <row r="259" spans="2:65" s="1" customFormat="1" ht="24" customHeight="1">
      <c r="B259" s="34"/>
      <c r="C259" s="194" t="s">
        <v>254</v>
      </c>
      <c r="D259" s="194" t="s">
        <v>144</v>
      </c>
      <c r="E259" s="195" t="s">
        <v>255</v>
      </c>
      <c r="F259" s="196" t="s">
        <v>256</v>
      </c>
      <c r="G259" s="197" t="s">
        <v>147</v>
      </c>
      <c r="H259" s="198">
        <v>55.23</v>
      </c>
      <c r="I259" s="199"/>
      <c r="J259" s="200">
        <f>ROUND(I259*H259,2)</f>
        <v>0</v>
      </c>
      <c r="K259" s="196" t="s">
        <v>160</v>
      </c>
      <c r="L259" s="38"/>
      <c r="M259" s="201" t="s">
        <v>1</v>
      </c>
      <c r="N259" s="202" t="s">
        <v>43</v>
      </c>
      <c r="O259" s="66"/>
      <c r="P259" s="203">
        <f>O259*H259</f>
        <v>0</v>
      </c>
      <c r="Q259" s="203">
        <v>4.0000000000000003E-5</v>
      </c>
      <c r="R259" s="203">
        <f>Q259*H259</f>
        <v>2.2092000000000001E-3</v>
      </c>
      <c r="S259" s="203">
        <v>0</v>
      </c>
      <c r="T259" s="204">
        <f>S259*H259</f>
        <v>0</v>
      </c>
      <c r="AR259" s="205" t="s">
        <v>87</v>
      </c>
      <c r="AT259" s="205" t="s">
        <v>144</v>
      </c>
      <c r="AU259" s="205" t="s">
        <v>149</v>
      </c>
      <c r="AY259" s="17" t="s">
        <v>142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7" t="s">
        <v>149</v>
      </c>
      <c r="BK259" s="206">
        <f>ROUND(I259*H259,2)</f>
        <v>0</v>
      </c>
      <c r="BL259" s="17" t="s">
        <v>87</v>
      </c>
      <c r="BM259" s="205" t="s">
        <v>257</v>
      </c>
    </row>
    <row r="260" spans="2:65" s="12" customFormat="1" ht="11.25">
      <c r="B260" s="207"/>
      <c r="C260" s="208"/>
      <c r="D260" s="209" t="s">
        <v>151</v>
      </c>
      <c r="E260" s="210" t="s">
        <v>1</v>
      </c>
      <c r="F260" s="211" t="s">
        <v>172</v>
      </c>
      <c r="G260" s="208"/>
      <c r="H260" s="212">
        <v>12.71</v>
      </c>
      <c r="I260" s="213"/>
      <c r="J260" s="208"/>
      <c r="K260" s="208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151</v>
      </c>
      <c r="AU260" s="218" t="s">
        <v>149</v>
      </c>
      <c r="AV260" s="12" t="s">
        <v>149</v>
      </c>
      <c r="AW260" s="12" t="s">
        <v>33</v>
      </c>
      <c r="AX260" s="12" t="s">
        <v>77</v>
      </c>
      <c r="AY260" s="218" t="s">
        <v>142</v>
      </c>
    </row>
    <row r="261" spans="2:65" s="12" customFormat="1" ht="11.25">
      <c r="B261" s="207"/>
      <c r="C261" s="208"/>
      <c r="D261" s="209" t="s">
        <v>151</v>
      </c>
      <c r="E261" s="210" t="s">
        <v>1</v>
      </c>
      <c r="F261" s="211" t="s">
        <v>173</v>
      </c>
      <c r="G261" s="208"/>
      <c r="H261" s="212">
        <v>15.12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151</v>
      </c>
      <c r="AU261" s="218" t="s">
        <v>149</v>
      </c>
      <c r="AV261" s="12" t="s">
        <v>149</v>
      </c>
      <c r="AW261" s="12" t="s">
        <v>33</v>
      </c>
      <c r="AX261" s="12" t="s">
        <v>77</v>
      </c>
      <c r="AY261" s="218" t="s">
        <v>142</v>
      </c>
    </row>
    <row r="262" spans="2:65" s="12" customFormat="1" ht="11.25">
      <c r="B262" s="207"/>
      <c r="C262" s="208"/>
      <c r="D262" s="209" t="s">
        <v>151</v>
      </c>
      <c r="E262" s="210" t="s">
        <v>1</v>
      </c>
      <c r="F262" s="211" t="s">
        <v>174</v>
      </c>
      <c r="G262" s="208"/>
      <c r="H262" s="212">
        <v>14.7</v>
      </c>
      <c r="I262" s="213"/>
      <c r="J262" s="208"/>
      <c r="K262" s="208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151</v>
      </c>
      <c r="AU262" s="218" t="s">
        <v>149</v>
      </c>
      <c r="AV262" s="12" t="s">
        <v>149</v>
      </c>
      <c r="AW262" s="12" t="s">
        <v>33</v>
      </c>
      <c r="AX262" s="12" t="s">
        <v>77</v>
      </c>
      <c r="AY262" s="218" t="s">
        <v>142</v>
      </c>
    </row>
    <row r="263" spans="2:65" s="12" customFormat="1" ht="11.25">
      <c r="B263" s="207"/>
      <c r="C263" s="208"/>
      <c r="D263" s="209" t="s">
        <v>151</v>
      </c>
      <c r="E263" s="210" t="s">
        <v>1</v>
      </c>
      <c r="F263" s="211" t="s">
        <v>175</v>
      </c>
      <c r="G263" s="208"/>
      <c r="H263" s="212">
        <v>6.46</v>
      </c>
      <c r="I263" s="213"/>
      <c r="J263" s="208"/>
      <c r="K263" s="208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151</v>
      </c>
      <c r="AU263" s="218" t="s">
        <v>149</v>
      </c>
      <c r="AV263" s="12" t="s">
        <v>149</v>
      </c>
      <c r="AW263" s="12" t="s">
        <v>33</v>
      </c>
      <c r="AX263" s="12" t="s">
        <v>77</v>
      </c>
      <c r="AY263" s="218" t="s">
        <v>142</v>
      </c>
    </row>
    <row r="264" spans="2:65" s="12" customFormat="1" ht="11.25">
      <c r="B264" s="207"/>
      <c r="C264" s="208"/>
      <c r="D264" s="209" t="s">
        <v>151</v>
      </c>
      <c r="E264" s="210" t="s">
        <v>1</v>
      </c>
      <c r="F264" s="211" t="s">
        <v>176</v>
      </c>
      <c r="G264" s="208"/>
      <c r="H264" s="212">
        <v>1.2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151</v>
      </c>
      <c r="AU264" s="218" t="s">
        <v>149</v>
      </c>
      <c r="AV264" s="12" t="s">
        <v>149</v>
      </c>
      <c r="AW264" s="12" t="s">
        <v>33</v>
      </c>
      <c r="AX264" s="12" t="s">
        <v>77</v>
      </c>
      <c r="AY264" s="218" t="s">
        <v>142</v>
      </c>
    </row>
    <row r="265" spans="2:65" s="12" customFormat="1" ht="11.25">
      <c r="B265" s="207"/>
      <c r="C265" s="208"/>
      <c r="D265" s="209" t="s">
        <v>151</v>
      </c>
      <c r="E265" s="210" t="s">
        <v>1</v>
      </c>
      <c r="F265" s="211" t="s">
        <v>177</v>
      </c>
      <c r="G265" s="208"/>
      <c r="H265" s="212">
        <v>3.6</v>
      </c>
      <c r="I265" s="213"/>
      <c r="J265" s="208"/>
      <c r="K265" s="208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151</v>
      </c>
      <c r="AU265" s="218" t="s">
        <v>149</v>
      </c>
      <c r="AV265" s="12" t="s">
        <v>149</v>
      </c>
      <c r="AW265" s="12" t="s">
        <v>33</v>
      </c>
      <c r="AX265" s="12" t="s">
        <v>77</v>
      </c>
      <c r="AY265" s="218" t="s">
        <v>142</v>
      </c>
    </row>
    <row r="266" spans="2:65" s="12" customFormat="1" ht="11.25">
      <c r="B266" s="207"/>
      <c r="C266" s="208"/>
      <c r="D266" s="209" t="s">
        <v>151</v>
      </c>
      <c r="E266" s="210" t="s">
        <v>1</v>
      </c>
      <c r="F266" s="211" t="s">
        <v>178</v>
      </c>
      <c r="G266" s="208"/>
      <c r="H266" s="212">
        <v>1.44</v>
      </c>
      <c r="I266" s="213"/>
      <c r="J266" s="208"/>
      <c r="K266" s="208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151</v>
      </c>
      <c r="AU266" s="218" t="s">
        <v>149</v>
      </c>
      <c r="AV266" s="12" t="s">
        <v>149</v>
      </c>
      <c r="AW266" s="12" t="s">
        <v>33</v>
      </c>
      <c r="AX266" s="12" t="s">
        <v>77</v>
      </c>
      <c r="AY266" s="218" t="s">
        <v>142</v>
      </c>
    </row>
    <row r="267" spans="2:65" s="13" customFormat="1" ht="11.25">
      <c r="B267" s="219"/>
      <c r="C267" s="220"/>
      <c r="D267" s="209" t="s">
        <v>151</v>
      </c>
      <c r="E267" s="221" t="s">
        <v>1</v>
      </c>
      <c r="F267" s="222" t="s">
        <v>157</v>
      </c>
      <c r="G267" s="220"/>
      <c r="H267" s="223">
        <v>55.230000000000004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151</v>
      </c>
      <c r="AU267" s="229" t="s">
        <v>149</v>
      </c>
      <c r="AV267" s="13" t="s">
        <v>87</v>
      </c>
      <c r="AW267" s="13" t="s">
        <v>33</v>
      </c>
      <c r="AX267" s="13" t="s">
        <v>85</v>
      </c>
      <c r="AY267" s="229" t="s">
        <v>142</v>
      </c>
    </row>
    <row r="268" spans="2:65" s="1" customFormat="1" ht="36" customHeight="1">
      <c r="B268" s="34"/>
      <c r="C268" s="194" t="s">
        <v>258</v>
      </c>
      <c r="D268" s="194" t="s">
        <v>144</v>
      </c>
      <c r="E268" s="195" t="s">
        <v>259</v>
      </c>
      <c r="F268" s="196" t="s">
        <v>260</v>
      </c>
      <c r="G268" s="197" t="s">
        <v>261</v>
      </c>
      <c r="H268" s="198">
        <v>1.2709999999999999</v>
      </c>
      <c r="I268" s="199"/>
      <c r="J268" s="200">
        <f>ROUND(I268*H268,2)</f>
        <v>0</v>
      </c>
      <c r="K268" s="196" t="s">
        <v>148</v>
      </c>
      <c r="L268" s="38"/>
      <c r="M268" s="201" t="s">
        <v>1</v>
      </c>
      <c r="N268" s="202" t="s">
        <v>43</v>
      </c>
      <c r="O268" s="66"/>
      <c r="P268" s="203">
        <f>O268*H268</f>
        <v>0</v>
      </c>
      <c r="Q268" s="203">
        <v>0</v>
      </c>
      <c r="R268" s="203">
        <f>Q268*H268</f>
        <v>0</v>
      </c>
      <c r="S268" s="203">
        <v>2.2000000000000002</v>
      </c>
      <c r="T268" s="204">
        <f>S268*H268</f>
        <v>2.7962000000000002</v>
      </c>
      <c r="AR268" s="205" t="s">
        <v>87</v>
      </c>
      <c r="AT268" s="205" t="s">
        <v>144</v>
      </c>
      <c r="AU268" s="205" t="s">
        <v>149</v>
      </c>
      <c r="AY268" s="17" t="s">
        <v>142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7" t="s">
        <v>149</v>
      </c>
      <c r="BK268" s="206">
        <f>ROUND(I268*H268,2)</f>
        <v>0</v>
      </c>
      <c r="BL268" s="17" t="s">
        <v>87</v>
      </c>
      <c r="BM268" s="205" t="s">
        <v>262</v>
      </c>
    </row>
    <row r="269" spans="2:65" s="12" customFormat="1" ht="11.25">
      <c r="B269" s="207"/>
      <c r="C269" s="208"/>
      <c r="D269" s="209" t="s">
        <v>151</v>
      </c>
      <c r="E269" s="210" t="s">
        <v>1</v>
      </c>
      <c r="F269" s="211" t="s">
        <v>263</v>
      </c>
      <c r="G269" s="208"/>
      <c r="H269" s="212">
        <v>0.63600000000000001</v>
      </c>
      <c r="I269" s="213"/>
      <c r="J269" s="208"/>
      <c r="K269" s="208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151</v>
      </c>
      <c r="AU269" s="218" t="s">
        <v>149</v>
      </c>
      <c r="AV269" s="12" t="s">
        <v>149</v>
      </c>
      <c r="AW269" s="12" t="s">
        <v>33</v>
      </c>
      <c r="AX269" s="12" t="s">
        <v>77</v>
      </c>
      <c r="AY269" s="218" t="s">
        <v>142</v>
      </c>
    </row>
    <row r="270" spans="2:65" s="12" customFormat="1" ht="11.25">
      <c r="B270" s="207"/>
      <c r="C270" s="208"/>
      <c r="D270" s="209" t="s">
        <v>151</v>
      </c>
      <c r="E270" s="210" t="s">
        <v>1</v>
      </c>
      <c r="F270" s="211" t="s">
        <v>264</v>
      </c>
      <c r="G270" s="208"/>
      <c r="H270" s="212">
        <v>0.32300000000000001</v>
      </c>
      <c r="I270" s="213"/>
      <c r="J270" s="208"/>
      <c r="K270" s="208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151</v>
      </c>
      <c r="AU270" s="218" t="s">
        <v>149</v>
      </c>
      <c r="AV270" s="12" t="s">
        <v>149</v>
      </c>
      <c r="AW270" s="12" t="s">
        <v>33</v>
      </c>
      <c r="AX270" s="12" t="s">
        <v>77</v>
      </c>
      <c r="AY270" s="218" t="s">
        <v>142</v>
      </c>
    </row>
    <row r="271" spans="2:65" s="12" customFormat="1" ht="11.25">
      <c r="B271" s="207"/>
      <c r="C271" s="208"/>
      <c r="D271" s="209" t="s">
        <v>151</v>
      </c>
      <c r="E271" s="210" t="s">
        <v>1</v>
      </c>
      <c r="F271" s="211" t="s">
        <v>265</v>
      </c>
      <c r="G271" s="208"/>
      <c r="H271" s="212">
        <v>0.06</v>
      </c>
      <c r="I271" s="213"/>
      <c r="J271" s="208"/>
      <c r="K271" s="208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151</v>
      </c>
      <c r="AU271" s="218" t="s">
        <v>149</v>
      </c>
      <c r="AV271" s="12" t="s">
        <v>149</v>
      </c>
      <c r="AW271" s="12" t="s">
        <v>33</v>
      </c>
      <c r="AX271" s="12" t="s">
        <v>77</v>
      </c>
      <c r="AY271" s="218" t="s">
        <v>142</v>
      </c>
    </row>
    <row r="272" spans="2:65" s="12" customFormat="1" ht="11.25">
      <c r="B272" s="207"/>
      <c r="C272" s="208"/>
      <c r="D272" s="209" t="s">
        <v>151</v>
      </c>
      <c r="E272" s="210" t="s">
        <v>1</v>
      </c>
      <c r="F272" s="211" t="s">
        <v>266</v>
      </c>
      <c r="G272" s="208"/>
      <c r="H272" s="212">
        <v>0.18</v>
      </c>
      <c r="I272" s="213"/>
      <c r="J272" s="208"/>
      <c r="K272" s="208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151</v>
      </c>
      <c r="AU272" s="218" t="s">
        <v>149</v>
      </c>
      <c r="AV272" s="12" t="s">
        <v>149</v>
      </c>
      <c r="AW272" s="12" t="s">
        <v>33</v>
      </c>
      <c r="AX272" s="12" t="s">
        <v>77</v>
      </c>
      <c r="AY272" s="218" t="s">
        <v>142</v>
      </c>
    </row>
    <row r="273" spans="2:65" s="12" customFormat="1" ht="11.25">
      <c r="B273" s="207"/>
      <c r="C273" s="208"/>
      <c r="D273" s="209" t="s">
        <v>151</v>
      </c>
      <c r="E273" s="210" t="s">
        <v>1</v>
      </c>
      <c r="F273" s="211" t="s">
        <v>267</v>
      </c>
      <c r="G273" s="208"/>
      <c r="H273" s="212">
        <v>7.1999999999999995E-2</v>
      </c>
      <c r="I273" s="213"/>
      <c r="J273" s="208"/>
      <c r="K273" s="208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151</v>
      </c>
      <c r="AU273" s="218" t="s">
        <v>149</v>
      </c>
      <c r="AV273" s="12" t="s">
        <v>149</v>
      </c>
      <c r="AW273" s="12" t="s">
        <v>33</v>
      </c>
      <c r="AX273" s="12" t="s">
        <v>77</v>
      </c>
      <c r="AY273" s="218" t="s">
        <v>142</v>
      </c>
    </row>
    <row r="274" spans="2:65" s="13" customFormat="1" ht="11.25">
      <c r="B274" s="219"/>
      <c r="C274" s="220"/>
      <c r="D274" s="209" t="s">
        <v>151</v>
      </c>
      <c r="E274" s="221" t="s">
        <v>1</v>
      </c>
      <c r="F274" s="222" t="s">
        <v>157</v>
      </c>
      <c r="G274" s="220"/>
      <c r="H274" s="223">
        <v>1.2710000000000001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151</v>
      </c>
      <c r="AU274" s="229" t="s">
        <v>149</v>
      </c>
      <c r="AV274" s="13" t="s">
        <v>87</v>
      </c>
      <c r="AW274" s="13" t="s">
        <v>33</v>
      </c>
      <c r="AX274" s="13" t="s">
        <v>85</v>
      </c>
      <c r="AY274" s="229" t="s">
        <v>142</v>
      </c>
    </row>
    <row r="275" spans="2:65" s="1" customFormat="1" ht="16.5" customHeight="1">
      <c r="B275" s="34"/>
      <c r="C275" s="194" t="s">
        <v>268</v>
      </c>
      <c r="D275" s="194" t="s">
        <v>144</v>
      </c>
      <c r="E275" s="195" t="s">
        <v>269</v>
      </c>
      <c r="F275" s="196" t="s">
        <v>270</v>
      </c>
      <c r="G275" s="197" t="s">
        <v>147</v>
      </c>
      <c r="H275" s="198">
        <v>7.2</v>
      </c>
      <c r="I275" s="199"/>
      <c r="J275" s="200">
        <f>ROUND(I275*H275,2)</f>
        <v>0</v>
      </c>
      <c r="K275" s="196" t="s">
        <v>160</v>
      </c>
      <c r="L275" s="38"/>
      <c r="M275" s="201" t="s">
        <v>1</v>
      </c>
      <c r="N275" s="202" t="s">
        <v>43</v>
      </c>
      <c r="O275" s="66"/>
      <c r="P275" s="203">
        <f>O275*H275</f>
        <v>0</v>
      </c>
      <c r="Q275" s="203">
        <v>0</v>
      </c>
      <c r="R275" s="203">
        <f>Q275*H275</f>
        <v>0</v>
      </c>
      <c r="S275" s="203">
        <v>8.7999999999999995E-2</v>
      </c>
      <c r="T275" s="204">
        <f>S275*H275</f>
        <v>0.63359999999999994</v>
      </c>
      <c r="AR275" s="205" t="s">
        <v>87</v>
      </c>
      <c r="AT275" s="205" t="s">
        <v>144</v>
      </c>
      <c r="AU275" s="205" t="s">
        <v>149</v>
      </c>
      <c r="AY275" s="17" t="s">
        <v>142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7" t="s">
        <v>149</v>
      </c>
      <c r="BK275" s="206">
        <f>ROUND(I275*H275,2)</f>
        <v>0</v>
      </c>
      <c r="BL275" s="17" t="s">
        <v>87</v>
      </c>
      <c r="BM275" s="205" t="s">
        <v>271</v>
      </c>
    </row>
    <row r="276" spans="2:65" s="12" customFormat="1" ht="11.25">
      <c r="B276" s="207"/>
      <c r="C276" s="208"/>
      <c r="D276" s="209" t="s">
        <v>151</v>
      </c>
      <c r="E276" s="210" t="s">
        <v>1</v>
      </c>
      <c r="F276" s="211" t="s">
        <v>272</v>
      </c>
      <c r="G276" s="208"/>
      <c r="H276" s="212">
        <v>1.2</v>
      </c>
      <c r="I276" s="213"/>
      <c r="J276" s="208"/>
      <c r="K276" s="208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151</v>
      </c>
      <c r="AU276" s="218" t="s">
        <v>149</v>
      </c>
      <c r="AV276" s="12" t="s">
        <v>149</v>
      </c>
      <c r="AW276" s="12" t="s">
        <v>33</v>
      </c>
      <c r="AX276" s="12" t="s">
        <v>77</v>
      </c>
      <c r="AY276" s="218" t="s">
        <v>142</v>
      </c>
    </row>
    <row r="277" spans="2:65" s="12" customFormat="1" ht="11.25">
      <c r="B277" s="207"/>
      <c r="C277" s="208"/>
      <c r="D277" s="209" t="s">
        <v>151</v>
      </c>
      <c r="E277" s="210" t="s">
        <v>1</v>
      </c>
      <c r="F277" s="211" t="s">
        <v>273</v>
      </c>
      <c r="G277" s="208"/>
      <c r="H277" s="212">
        <v>1.2</v>
      </c>
      <c r="I277" s="213"/>
      <c r="J277" s="208"/>
      <c r="K277" s="208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151</v>
      </c>
      <c r="AU277" s="218" t="s">
        <v>149</v>
      </c>
      <c r="AV277" s="12" t="s">
        <v>149</v>
      </c>
      <c r="AW277" s="12" t="s">
        <v>33</v>
      </c>
      <c r="AX277" s="12" t="s">
        <v>77</v>
      </c>
      <c r="AY277" s="218" t="s">
        <v>142</v>
      </c>
    </row>
    <row r="278" spans="2:65" s="12" customFormat="1" ht="11.25">
      <c r="B278" s="207"/>
      <c r="C278" s="208"/>
      <c r="D278" s="209" t="s">
        <v>151</v>
      </c>
      <c r="E278" s="210" t="s">
        <v>1</v>
      </c>
      <c r="F278" s="211" t="s">
        <v>274</v>
      </c>
      <c r="G278" s="208"/>
      <c r="H278" s="212">
        <v>1.6</v>
      </c>
      <c r="I278" s="213"/>
      <c r="J278" s="208"/>
      <c r="K278" s="208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151</v>
      </c>
      <c r="AU278" s="218" t="s">
        <v>149</v>
      </c>
      <c r="AV278" s="12" t="s">
        <v>149</v>
      </c>
      <c r="AW278" s="12" t="s">
        <v>33</v>
      </c>
      <c r="AX278" s="12" t="s">
        <v>77</v>
      </c>
      <c r="AY278" s="218" t="s">
        <v>142</v>
      </c>
    </row>
    <row r="279" spans="2:65" s="12" customFormat="1" ht="11.25">
      <c r="B279" s="207"/>
      <c r="C279" s="208"/>
      <c r="D279" s="209" t="s">
        <v>151</v>
      </c>
      <c r="E279" s="210" t="s">
        <v>1</v>
      </c>
      <c r="F279" s="211" t="s">
        <v>275</v>
      </c>
      <c r="G279" s="208"/>
      <c r="H279" s="212">
        <v>1.6</v>
      </c>
      <c r="I279" s="213"/>
      <c r="J279" s="208"/>
      <c r="K279" s="208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151</v>
      </c>
      <c r="AU279" s="218" t="s">
        <v>149</v>
      </c>
      <c r="AV279" s="12" t="s">
        <v>149</v>
      </c>
      <c r="AW279" s="12" t="s">
        <v>33</v>
      </c>
      <c r="AX279" s="12" t="s">
        <v>77</v>
      </c>
      <c r="AY279" s="218" t="s">
        <v>142</v>
      </c>
    </row>
    <row r="280" spans="2:65" s="12" customFormat="1" ht="11.25">
      <c r="B280" s="207"/>
      <c r="C280" s="208"/>
      <c r="D280" s="209" t="s">
        <v>151</v>
      </c>
      <c r="E280" s="210" t="s">
        <v>1</v>
      </c>
      <c r="F280" s="211" t="s">
        <v>276</v>
      </c>
      <c r="G280" s="208"/>
      <c r="H280" s="212">
        <v>1.6</v>
      </c>
      <c r="I280" s="213"/>
      <c r="J280" s="208"/>
      <c r="K280" s="208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151</v>
      </c>
      <c r="AU280" s="218" t="s">
        <v>149</v>
      </c>
      <c r="AV280" s="12" t="s">
        <v>149</v>
      </c>
      <c r="AW280" s="12" t="s">
        <v>33</v>
      </c>
      <c r="AX280" s="12" t="s">
        <v>77</v>
      </c>
      <c r="AY280" s="218" t="s">
        <v>142</v>
      </c>
    </row>
    <row r="281" spans="2:65" s="13" customFormat="1" ht="11.25">
      <c r="B281" s="219"/>
      <c r="C281" s="220"/>
      <c r="D281" s="209" t="s">
        <v>151</v>
      </c>
      <c r="E281" s="221" t="s">
        <v>1</v>
      </c>
      <c r="F281" s="222" t="s">
        <v>157</v>
      </c>
      <c r="G281" s="220"/>
      <c r="H281" s="223">
        <v>7.1999999999999993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151</v>
      </c>
      <c r="AU281" s="229" t="s">
        <v>149</v>
      </c>
      <c r="AV281" s="13" t="s">
        <v>87</v>
      </c>
      <c r="AW281" s="13" t="s">
        <v>33</v>
      </c>
      <c r="AX281" s="13" t="s">
        <v>85</v>
      </c>
      <c r="AY281" s="229" t="s">
        <v>142</v>
      </c>
    </row>
    <row r="282" spans="2:65" s="1" customFormat="1" ht="16.5" customHeight="1">
      <c r="B282" s="34"/>
      <c r="C282" s="194" t="s">
        <v>277</v>
      </c>
      <c r="D282" s="194" t="s">
        <v>144</v>
      </c>
      <c r="E282" s="195" t="s">
        <v>278</v>
      </c>
      <c r="F282" s="196" t="s">
        <v>279</v>
      </c>
      <c r="G282" s="197" t="s">
        <v>147</v>
      </c>
      <c r="H282" s="198">
        <v>3.2</v>
      </c>
      <c r="I282" s="199"/>
      <c r="J282" s="200">
        <f>ROUND(I282*H282,2)</f>
        <v>0</v>
      </c>
      <c r="K282" s="196" t="s">
        <v>160</v>
      </c>
      <c r="L282" s="38"/>
      <c r="M282" s="201" t="s">
        <v>1</v>
      </c>
      <c r="N282" s="202" t="s">
        <v>43</v>
      </c>
      <c r="O282" s="66"/>
      <c r="P282" s="203">
        <f>O282*H282</f>
        <v>0</v>
      </c>
      <c r="Q282" s="203">
        <v>0</v>
      </c>
      <c r="R282" s="203">
        <f>Q282*H282</f>
        <v>0</v>
      </c>
      <c r="S282" s="203">
        <v>6.7000000000000004E-2</v>
      </c>
      <c r="T282" s="204">
        <f>S282*H282</f>
        <v>0.21440000000000003</v>
      </c>
      <c r="AR282" s="205" t="s">
        <v>87</v>
      </c>
      <c r="AT282" s="205" t="s">
        <v>144</v>
      </c>
      <c r="AU282" s="205" t="s">
        <v>149</v>
      </c>
      <c r="AY282" s="17" t="s">
        <v>142</v>
      </c>
      <c r="BE282" s="206">
        <f>IF(N282="základní",J282,0)</f>
        <v>0</v>
      </c>
      <c r="BF282" s="206">
        <f>IF(N282="snížená",J282,0)</f>
        <v>0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17" t="s">
        <v>149</v>
      </c>
      <c r="BK282" s="206">
        <f>ROUND(I282*H282,2)</f>
        <v>0</v>
      </c>
      <c r="BL282" s="17" t="s">
        <v>87</v>
      </c>
      <c r="BM282" s="205" t="s">
        <v>280</v>
      </c>
    </row>
    <row r="283" spans="2:65" s="12" customFormat="1" ht="11.25">
      <c r="B283" s="207"/>
      <c r="C283" s="208"/>
      <c r="D283" s="209" t="s">
        <v>151</v>
      </c>
      <c r="E283" s="210" t="s">
        <v>1</v>
      </c>
      <c r="F283" s="211" t="s">
        <v>281</v>
      </c>
      <c r="G283" s="208"/>
      <c r="H283" s="212">
        <v>3.2</v>
      </c>
      <c r="I283" s="213"/>
      <c r="J283" s="208"/>
      <c r="K283" s="208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151</v>
      </c>
      <c r="AU283" s="218" t="s">
        <v>149</v>
      </c>
      <c r="AV283" s="12" t="s">
        <v>149</v>
      </c>
      <c r="AW283" s="12" t="s">
        <v>33</v>
      </c>
      <c r="AX283" s="12" t="s">
        <v>77</v>
      </c>
      <c r="AY283" s="218" t="s">
        <v>142</v>
      </c>
    </row>
    <row r="284" spans="2:65" s="13" customFormat="1" ht="11.25">
      <c r="B284" s="219"/>
      <c r="C284" s="220"/>
      <c r="D284" s="209" t="s">
        <v>151</v>
      </c>
      <c r="E284" s="221" t="s">
        <v>1</v>
      </c>
      <c r="F284" s="222" t="s">
        <v>157</v>
      </c>
      <c r="G284" s="220"/>
      <c r="H284" s="223">
        <v>3.2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151</v>
      </c>
      <c r="AU284" s="229" t="s">
        <v>149</v>
      </c>
      <c r="AV284" s="13" t="s">
        <v>87</v>
      </c>
      <c r="AW284" s="13" t="s">
        <v>33</v>
      </c>
      <c r="AX284" s="13" t="s">
        <v>85</v>
      </c>
      <c r="AY284" s="229" t="s">
        <v>142</v>
      </c>
    </row>
    <row r="285" spans="2:65" s="1" customFormat="1" ht="24" customHeight="1">
      <c r="B285" s="34"/>
      <c r="C285" s="194" t="s">
        <v>7</v>
      </c>
      <c r="D285" s="194" t="s">
        <v>144</v>
      </c>
      <c r="E285" s="195" t="s">
        <v>282</v>
      </c>
      <c r="F285" s="196" t="s">
        <v>283</v>
      </c>
      <c r="G285" s="197" t="s">
        <v>147</v>
      </c>
      <c r="H285" s="198">
        <v>3</v>
      </c>
      <c r="I285" s="199"/>
      <c r="J285" s="200">
        <f>ROUND(I285*H285,2)</f>
        <v>0</v>
      </c>
      <c r="K285" s="196" t="s">
        <v>160</v>
      </c>
      <c r="L285" s="38"/>
      <c r="M285" s="201" t="s">
        <v>1</v>
      </c>
      <c r="N285" s="202" t="s">
        <v>43</v>
      </c>
      <c r="O285" s="66"/>
      <c r="P285" s="203">
        <f>O285*H285</f>
        <v>0</v>
      </c>
      <c r="Q285" s="203">
        <v>0</v>
      </c>
      <c r="R285" s="203">
        <f>Q285*H285</f>
        <v>0</v>
      </c>
      <c r="S285" s="203">
        <v>0.27</v>
      </c>
      <c r="T285" s="204">
        <f>S285*H285</f>
        <v>0.81</v>
      </c>
      <c r="AR285" s="205" t="s">
        <v>87</v>
      </c>
      <c r="AT285" s="205" t="s">
        <v>144</v>
      </c>
      <c r="AU285" s="205" t="s">
        <v>149</v>
      </c>
      <c r="AY285" s="17" t="s">
        <v>142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7" t="s">
        <v>149</v>
      </c>
      <c r="BK285" s="206">
        <f>ROUND(I285*H285,2)</f>
        <v>0</v>
      </c>
      <c r="BL285" s="17" t="s">
        <v>87</v>
      </c>
      <c r="BM285" s="205" t="s">
        <v>284</v>
      </c>
    </row>
    <row r="286" spans="2:65" s="12" customFormat="1" ht="11.25">
      <c r="B286" s="207"/>
      <c r="C286" s="208"/>
      <c r="D286" s="209" t="s">
        <v>151</v>
      </c>
      <c r="E286" s="210" t="s">
        <v>1</v>
      </c>
      <c r="F286" s="211" t="s">
        <v>152</v>
      </c>
      <c r="G286" s="208"/>
      <c r="H286" s="212">
        <v>3</v>
      </c>
      <c r="I286" s="213"/>
      <c r="J286" s="208"/>
      <c r="K286" s="208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151</v>
      </c>
      <c r="AU286" s="218" t="s">
        <v>149</v>
      </c>
      <c r="AV286" s="12" t="s">
        <v>149</v>
      </c>
      <c r="AW286" s="12" t="s">
        <v>33</v>
      </c>
      <c r="AX286" s="12" t="s">
        <v>85</v>
      </c>
      <c r="AY286" s="218" t="s">
        <v>142</v>
      </c>
    </row>
    <row r="287" spans="2:65" s="1" customFormat="1" ht="24" customHeight="1">
      <c r="B287" s="34"/>
      <c r="C287" s="194" t="s">
        <v>285</v>
      </c>
      <c r="D287" s="194" t="s">
        <v>144</v>
      </c>
      <c r="E287" s="195" t="s">
        <v>286</v>
      </c>
      <c r="F287" s="196" t="s">
        <v>287</v>
      </c>
      <c r="G287" s="197" t="s">
        <v>244</v>
      </c>
      <c r="H287" s="198">
        <v>22.9</v>
      </c>
      <c r="I287" s="199"/>
      <c r="J287" s="200">
        <f>ROUND(I287*H287,2)</f>
        <v>0</v>
      </c>
      <c r="K287" s="196" t="s">
        <v>160</v>
      </c>
      <c r="L287" s="38"/>
      <c r="M287" s="201" t="s">
        <v>1</v>
      </c>
      <c r="N287" s="202" t="s">
        <v>43</v>
      </c>
      <c r="O287" s="66"/>
      <c r="P287" s="203">
        <f>O287*H287</f>
        <v>0</v>
      </c>
      <c r="Q287" s="203">
        <v>0</v>
      </c>
      <c r="R287" s="203">
        <f>Q287*H287</f>
        <v>0</v>
      </c>
      <c r="S287" s="203">
        <v>6.0000000000000001E-3</v>
      </c>
      <c r="T287" s="204">
        <f>S287*H287</f>
        <v>0.13739999999999999</v>
      </c>
      <c r="AR287" s="205" t="s">
        <v>87</v>
      </c>
      <c r="AT287" s="205" t="s">
        <v>144</v>
      </c>
      <c r="AU287" s="205" t="s">
        <v>149</v>
      </c>
      <c r="AY287" s="17" t="s">
        <v>142</v>
      </c>
      <c r="BE287" s="206">
        <f>IF(N287="základní",J287,0)</f>
        <v>0</v>
      </c>
      <c r="BF287" s="206">
        <f>IF(N287="snížená",J287,0)</f>
        <v>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7" t="s">
        <v>149</v>
      </c>
      <c r="BK287" s="206">
        <f>ROUND(I287*H287,2)</f>
        <v>0</v>
      </c>
      <c r="BL287" s="17" t="s">
        <v>87</v>
      </c>
      <c r="BM287" s="205" t="s">
        <v>288</v>
      </c>
    </row>
    <row r="288" spans="2:65" s="14" customFormat="1" ht="11.25">
      <c r="B288" s="230"/>
      <c r="C288" s="231"/>
      <c r="D288" s="209" t="s">
        <v>151</v>
      </c>
      <c r="E288" s="232" t="s">
        <v>1</v>
      </c>
      <c r="F288" s="233" t="s">
        <v>219</v>
      </c>
      <c r="G288" s="231"/>
      <c r="H288" s="232" t="s">
        <v>1</v>
      </c>
      <c r="I288" s="234"/>
      <c r="J288" s="231"/>
      <c r="K288" s="231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151</v>
      </c>
      <c r="AU288" s="239" t="s">
        <v>149</v>
      </c>
      <c r="AV288" s="14" t="s">
        <v>85</v>
      </c>
      <c r="AW288" s="14" t="s">
        <v>33</v>
      </c>
      <c r="AX288" s="14" t="s">
        <v>77</v>
      </c>
      <c r="AY288" s="239" t="s">
        <v>142</v>
      </c>
    </row>
    <row r="289" spans="2:65" s="12" customFormat="1" ht="11.25">
      <c r="B289" s="207"/>
      <c r="C289" s="208"/>
      <c r="D289" s="209" t="s">
        <v>151</v>
      </c>
      <c r="E289" s="210" t="s">
        <v>1</v>
      </c>
      <c r="F289" s="211" t="s">
        <v>289</v>
      </c>
      <c r="G289" s="208"/>
      <c r="H289" s="212">
        <v>3.8</v>
      </c>
      <c r="I289" s="213"/>
      <c r="J289" s="208"/>
      <c r="K289" s="208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151</v>
      </c>
      <c r="AU289" s="218" t="s">
        <v>149</v>
      </c>
      <c r="AV289" s="12" t="s">
        <v>149</v>
      </c>
      <c r="AW289" s="12" t="s">
        <v>33</v>
      </c>
      <c r="AX289" s="12" t="s">
        <v>77</v>
      </c>
      <c r="AY289" s="218" t="s">
        <v>142</v>
      </c>
    </row>
    <row r="290" spans="2:65" s="12" customFormat="1" ht="11.25">
      <c r="B290" s="207"/>
      <c r="C290" s="208"/>
      <c r="D290" s="209" t="s">
        <v>151</v>
      </c>
      <c r="E290" s="210" t="s">
        <v>1</v>
      </c>
      <c r="F290" s="211" t="s">
        <v>290</v>
      </c>
      <c r="G290" s="208"/>
      <c r="H290" s="212">
        <v>2.5</v>
      </c>
      <c r="I290" s="213"/>
      <c r="J290" s="208"/>
      <c r="K290" s="208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151</v>
      </c>
      <c r="AU290" s="218" t="s">
        <v>149</v>
      </c>
      <c r="AV290" s="12" t="s">
        <v>149</v>
      </c>
      <c r="AW290" s="12" t="s">
        <v>33</v>
      </c>
      <c r="AX290" s="12" t="s">
        <v>77</v>
      </c>
      <c r="AY290" s="218" t="s">
        <v>142</v>
      </c>
    </row>
    <row r="291" spans="2:65" s="15" customFormat="1" ht="11.25">
      <c r="B291" s="240"/>
      <c r="C291" s="241"/>
      <c r="D291" s="209" t="s">
        <v>151</v>
      </c>
      <c r="E291" s="242" t="s">
        <v>1</v>
      </c>
      <c r="F291" s="243" t="s">
        <v>222</v>
      </c>
      <c r="G291" s="241"/>
      <c r="H291" s="244">
        <v>6.3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AT291" s="250" t="s">
        <v>151</v>
      </c>
      <c r="AU291" s="250" t="s">
        <v>149</v>
      </c>
      <c r="AV291" s="15" t="s">
        <v>82</v>
      </c>
      <c r="AW291" s="15" t="s">
        <v>33</v>
      </c>
      <c r="AX291" s="15" t="s">
        <v>77</v>
      </c>
      <c r="AY291" s="250" t="s">
        <v>142</v>
      </c>
    </row>
    <row r="292" spans="2:65" s="14" customFormat="1" ht="11.25">
      <c r="B292" s="230"/>
      <c r="C292" s="231"/>
      <c r="D292" s="209" t="s">
        <v>151</v>
      </c>
      <c r="E292" s="232" t="s">
        <v>1</v>
      </c>
      <c r="F292" s="233" t="s">
        <v>223</v>
      </c>
      <c r="G292" s="231"/>
      <c r="H292" s="232" t="s">
        <v>1</v>
      </c>
      <c r="I292" s="234"/>
      <c r="J292" s="231"/>
      <c r="K292" s="231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151</v>
      </c>
      <c r="AU292" s="239" t="s">
        <v>149</v>
      </c>
      <c r="AV292" s="14" t="s">
        <v>85</v>
      </c>
      <c r="AW292" s="14" t="s">
        <v>33</v>
      </c>
      <c r="AX292" s="14" t="s">
        <v>77</v>
      </c>
      <c r="AY292" s="239" t="s">
        <v>142</v>
      </c>
    </row>
    <row r="293" spans="2:65" s="12" customFormat="1" ht="11.25">
      <c r="B293" s="207"/>
      <c r="C293" s="208"/>
      <c r="D293" s="209" t="s">
        <v>151</v>
      </c>
      <c r="E293" s="210" t="s">
        <v>1</v>
      </c>
      <c r="F293" s="211" t="s">
        <v>291</v>
      </c>
      <c r="G293" s="208"/>
      <c r="H293" s="212">
        <v>16.600000000000001</v>
      </c>
      <c r="I293" s="213"/>
      <c r="J293" s="208"/>
      <c r="K293" s="208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151</v>
      </c>
      <c r="AU293" s="218" t="s">
        <v>149</v>
      </c>
      <c r="AV293" s="12" t="s">
        <v>149</v>
      </c>
      <c r="AW293" s="12" t="s">
        <v>33</v>
      </c>
      <c r="AX293" s="12" t="s">
        <v>77</v>
      </c>
      <c r="AY293" s="218" t="s">
        <v>142</v>
      </c>
    </row>
    <row r="294" spans="2:65" s="15" customFormat="1" ht="11.25">
      <c r="B294" s="240"/>
      <c r="C294" s="241"/>
      <c r="D294" s="209" t="s">
        <v>151</v>
      </c>
      <c r="E294" s="242" t="s">
        <v>1</v>
      </c>
      <c r="F294" s="243" t="s">
        <v>222</v>
      </c>
      <c r="G294" s="241"/>
      <c r="H294" s="244">
        <v>16.600000000000001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AT294" s="250" t="s">
        <v>151</v>
      </c>
      <c r="AU294" s="250" t="s">
        <v>149</v>
      </c>
      <c r="AV294" s="15" t="s">
        <v>82</v>
      </c>
      <c r="AW294" s="15" t="s">
        <v>33</v>
      </c>
      <c r="AX294" s="15" t="s">
        <v>77</v>
      </c>
      <c r="AY294" s="250" t="s">
        <v>142</v>
      </c>
    </row>
    <row r="295" spans="2:65" s="13" customFormat="1" ht="11.25">
      <c r="B295" s="219"/>
      <c r="C295" s="220"/>
      <c r="D295" s="209" t="s">
        <v>151</v>
      </c>
      <c r="E295" s="221" t="s">
        <v>1</v>
      </c>
      <c r="F295" s="222" t="s">
        <v>157</v>
      </c>
      <c r="G295" s="220"/>
      <c r="H295" s="223">
        <v>22.900000000000002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151</v>
      </c>
      <c r="AU295" s="229" t="s">
        <v>149</v>
      </c>
      <c r="AV295" s="13" t="s">
        <v>87</v>
      </c>
      <c r="AW295" s="13" t="s">
        <v>33</v>
      </c>
      <c r="AX295" s="13" t="s">
        <v>85</v>
      </c>
      <c r="AY295" s="229" t="s">
        <v>142</v>
      </c>
    </row>
    <row r="296" spans="2:65" s="1" customFormat="1" ht="24" customHeight="1">
      <c r="B296" s="34"/>
      <c r="C296" s="194" t="s">
        <v>292</v>
      </c>
      <c r="D296" s="194" t="s">
        <v>144</v>
      </c>
      <c r="E296" s="195" t="s">
        <v>293</v>
      </c>
      <c r="F296" s="196" t="s">
        <v>294</v>
      </c>
      <c r="G296" s="197" t="s">
        <v>147</v>
      </c>
      <c r="H296" s="198">
        <v>24.57</v>
      </c>
      <c r="I296" s="199"/>
      <c r="J296" s="200">
        <f>ROUND(I296*H296,2)</f>
        <v>0</v>
      </c>
      <c r="K296" s="196" t="s">
        <v>160</v>
      </c>
      <c r="L296" s="38"/>
      <c r="M296" s="201" t="s">
        <v>1</v>
      </c>
      <c r="N296" s="202" t="s">
        <v>43</v>
      </c>
      <c r="O296" s="66"/>
      <c r="P296" s="203">
        <f>O296*H296</f>
        <v>0</v>
      </c>
      <c r="Q296" s="203">
        <v>0</v>
      </c>
      <c r="R296" s="203">
        <f>Q296*H296</f>
        <v>0</v>
      </c>
      <c r="S296" s="203">
        <v>4.5999999999999999E-2</v>
      </c>
      <c r="T296" s="204">
        <f>S296*H296</f>
        <v>1.13022</v>
      </c>
      <c r="AR296" s="205" t="s">
        <v>87</v>
      </c>
      <c r="AT296" s="205" t="s">
        <v>144</v>
      </c>
      <c r="AU296" s="205" t="s">
        <v>149</v>
      </c>
      <c r="AY296" s="17" t="s">
        <v>142</v>
      </c>
      <c r="BE296" s="206">
        <f>IF(N296="základní",J296,0)</f>
        <v>0</v>
      </c>
      <c r="BF296" s="206">
        <f>IF(N296="snížená",J296,0)</f>
        <v>0</v>
      </c>
      <c r="BG296" s="206">
        <f>IF(N296="zákl. přenesená",J296,0)</f>
        <v>0</v>
      </c>
      <c r="BH296" s="206">
        <f>IF(N296="sníž. přenesená",J296,0)</f>
        <v>0</v>
      </c>
      <c r="BI296" s="206">
        <f>IF(N296="nulová",J296,0)</f>
        <v>0</v>
      </c>
      <c r="BJ296" s="17" t="s">
        <v>149</v>
      </c>
      <c r="BK296" s="206">
        <f>ROUND(I296*H296,2)</f>
        <v>0</v>
      </c>
      <c r="BL296" s="17" t="s">
        <v>87</v>
      </c>
      <c r="BM296" s="205" t="s">
        <v>295</v>
      </c>
    </row>
    <row r="297" spans="2:65" s="14" customFormat="1" ht="11.25">
      <c r="B297" s="230"/>
      <c r="C297" s="231"/>
      <c r="D297" s="209" t="s">
        <v>151</v>
      </c>
      <c r="E297" s="232" t="s">
        <v>1</v>
      </c>
      <c r="F297" s="233" t="s">
        <v>211</v>
      </c>
      <c r="G297" s="231"/>
      <c r="H297" s="232" t="s">
        <v>1</v>
      </c>
      <c r="I297" s="234"/>
      <c r="J297" s="231"/>
      <c r="K297" s="231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151</v>
      </c>
      <c r="AU297" s="239" t="s">
        <v>149</v>
      </c>
      <c r="AV297" s="14" t="s">
        <v>85</v>
      </c>
      <c r="AW297" s="14" t="s">
        <v>33</v>
      </c>
      <c r="AX297" s="14" t="s">
        <v>77</v>
      </c>
      <c r="AY297" s="239" t="s">
        <v>142</v>
      </c>
    </row>
    <row r="298" spans="2:65" s="12" customFormat="1" ht="11.25">
      <c r="B298" s="207"/>
      <c r="C298" s="208"/>
      <c r="D298" s="209" t="s">
        <v>151</v>
      </c>
      <c r="E298" s="210" t="s">
        <v>1</v>
      </c>
      <c r="F298" s="211" t="s">
        <v>212</v>
      </c>
      <c r="G298" s="208"/>
      <c r="H298" s="212">
        <v>13.39</v>
      </c>
      <c r="I298" s="213"/>
      <c r="J298" s="208"/>
      <c r="K298" s="208"/>
      <c r="L298" s="214"/>
      <c r="M298" s="215"/>
      <c r="N298" s="216"/>
      <c r="O298" s="216"/>
      <c r="P298" s="216"/>
      <c r="Q298" s="216"/>
      <c r="R298" s="216"/>
      <c r="S298" s="216"/>
      <c r="T298" s="217"/>
      <c r="AT298" s="218" t="s">
        <v>151</v>
      </c>
      <c r="AU298" s="218" t="s">
        <v>149</v>
      </c>
      <c r="AV298" s="12" t="s">
        <v>149</v>
      </c>
      <c r="AW298" s="12" t="s">
        <v>33</v>
      </c>
      <c r="AX298" s="12" t="s">
        <v>77</v>
      </c>
      <c r="AY298" s="218" t="s">
        <v>142</v>
      </c>
    </row>
    <row r="299" spans="2:65" s="14" customFormat="1" ht="11.25">
      <c r="B299" s="230"/>
      <c r="C299" s="231"/>
      <c r="D299" s="209" t="s">
        <v>151</v>
      </c>
      <c r="E299" s="232" t="s">
        <v>1</v>
      </c>
      <c r="F299" s="233" t="s">
        <v>213</v>
      </c>
      <c r="G299" s="231"/>
      <c r="H299" s="232" t="s">
        <v>1</v>
      </c>
      <c r="I299" s="234"/>
      <c r="J299" s="231"/>
      <c r="K299" s="231"/>
      <c r="L299" s="235"/>
      <c r="M299" s="236"/>
      <c r="N299" s="237"/>
      <c r="O299" s="237"/>
      <c r="P299" s="237"/>
      <c r="Q299" s="237"/>
      <c r="R299" s="237"/>
      <c r="S299" s="237"/>
      <c r="T299" s="238"/>
      <c r="AT299" s="239" t="s">
        <v>151</v>
      </c>
      <c r="AU299" s="239" t="s">
        <v>149</v>
      </c>
      <c r="AV299" s="14" t="s">
        <v>85</v>
      </c>
      <c r="AW299" s="14" t="s">
        <v>33</v>
      </c>
      <c r="AX299" s="14" t="s">
        <v>77</v>
      </c>
      <c r="AY299" s="239" t="s">
        <v>142</v>
      </c>
    </row>
    <row r="300" spans="2:65" s="12" customFormat="1" ht="11.25">
      <c r="B300" s="207"/>
      <c r="C300" s="208"/>
      <c r="D300" s="209" t="s">
        <v>151</v>
      </c>
      <c r="E300" s="210" t="s">
        <v>1</v>
      </c>
      <c r="F300" s="211" t="s">
        <v>214</v>
      </c>
      <c r="G300" s="208"/>
      <c r="H300" s="212">
        <v>11.18</v>
      </c>
      <c r="I300" s="213"/>
      <c r="J300" s="208"/>
      <c r="K300" s="208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151</v>
      </c>
      <c r="AU300" s="218" t="s">
        <v>149</v>
      </c>
      <c r="AV300" s="12" t="s">
        <v>149</v>
      </c>
      <c r="AW300" s="12" t="s">
        <v>33</v>
      </c>
      <c r="AX300" s="12" t="s">
        <v>77</v>
      </c>
      <c r="AY300" s="218" t="s">
        <v>142</v>
      </c>
    </row>
    <row r="301" spans="2:65" s="13" customFormat="1" ht="11.25">
      <c r="B301" s="219"/>
      <c r="C301" s="220"/>
      <c r="D301" s="209" t="s">
        <v>151</v>
      </c>
      <c r="E301" s="221" t="s">
        <v>1</v>
      </c>
      <c r="F301" s="222" t="s">
        <v>157</v>
      </c>
      <c r="G301" s="220"/>
      <c r="H301" s="223">
        <v>24.57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151</v>
      </c>
      <c r="AU301" s="229" t="s">
        <v>149</v>
      </c>
      <c r="AV301" s="13" t="s">
        <v>87</v>
      </c>
      <c r="AW301" s="13" t="s">
        <v>33</v>
      </c>
      <c r="AX301" s="13" t="s">
        <v>85</v>
      </c>
      <c r="AY301" s="229" t="s">
        <v>142</v>
      </c>
    </row>
    <row r="302" spans="2:65" s="11" customFormat="1" ht="22.9" customHeight="1">
      <c r="B302" s="179"/>
      <c r="C302" s="180"/>
      <c r="D302" s="181" t="s">
        <v>76</v>
      </c>
      <c r="E302" s="192" t="s">
        <v>296</v>
      </c>
      <c r="F302" s="192" t="s">
        <v>297</v>
      </c>
      <c r="G302" s="180"/>
      <c r="H302" s="180"/>
      <c r="I302" s="183"/>
      <c r="J302" s="193">
        <f>BK302</f>
        <v>0</v>
      </c>
      <c r="K302" s="180"/>
      <c r="L302" s="184"/>
      <c r="M302" s="185"/>
      <c r="N302" s="186"/>
      <c r="O302" s="186"/>
      <c r="P302" s="187">
        <f>SUM(P303:P313)</f>
        <v>0</v>
      </c>
      <c r="Q302" s="186"/>
      <c r="R302" s="187">
        <f>SUM(R303:R313)</f>
        <v>0</v>
      </c>
      <c r="S302" s="186"/>
      <c r="T302" s="188">
        <f>SUM(T303:T313)</f>
        <v>0</v>
      </c>
      <c r="AR302" s="189" t="s">
        <v>85</v>
      </c>
      <c r="AT302" s="190" t="s">
        <v>76</v>
      </c>
      <c r="AU302" s="190" t="s">
        <v>85</v>
      </c>
      <c r="AY302" s="189" t="s">
        <v>142</v>
      </c>
      <c r="BK302" s="191">
        <f>SUM(BK303:BK313)</f>
        <v>0</v>
      </c>
    </row>
    <row r="303" spans="2:65" s="1" customFormat="1" ht="24" customHeight="1">
      <c r="B303" s="34"/>
      <c r="C303" s="194" t="s">
        <v>298</v>
      </c>
      <c r="D303" s="194" t="s">
        <v>144</v>
      </c>
      <c r="E303" s="195" t="s">
        <v>299</v>
      </c>
      <c r="F303" s="196" t="s">
        <v>300</v>
      </c>
      <c r="G303" s="197" t="s">
        <v>301</v>
      </c>
      <c r="H303" s="198">
        <v>13.712999999999999</v>
      </c>
      <c r="I303" s="199"/>
      <c r="J303" s="200">
        <f>ROUND(I303*H303,2)</f>
        <v>0</v>
      </c>
      <c r="K303" s="196" t="s">
        <v>148</v>
      </c>
      <c r="L303" s="38"/>
      <c r="M303" s="201" t="s">
        <v>1</v>
      </c>
      <c r="N303" s="202" t="s">
        <v>43</v>
      </c>
      <c r="O303" s="66"/>
      <c r="P303" s="203">
        <f>O303*H303</f>
        <v>0</v>
      </c>
      <c r="Q303" s="203">
        <v>0</v>
      </c>
      <c r="R303" s="203">
        <f>Q303*H303</f>
        <v>0</v>
      </c>
      <c r="S303" s="203">
        <v>0</v>
      </c>
      <c r="T303" s="204">
        <f>S303*H303</f>
        <v>0</v>
      </c>
      <c r="AR303" s="205" t="s">
        <v>87</v>
      </c>
      <c r="AT303" s="205" t="s">
        <v>144</v>
      </c>
      <c r="AU303" s="205" t="s">
        <v>149</v>
      </c>
      <c r="AY303" s="17" t="s">
        <v>142</v>
      </c>
      <c r="BE303" s="206">
        <f>IF(N303="základní",J303,0)</f>
        <v>0</v>
      </c>
      <c r="BF303" s="206">
        <f>IF(N303="snížená",J303,0)</f>
        <v>0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17" t="s">
        <v>149</v>
      </c>
      <c r="BK303" s="206">
        <f>ROUND(I303*H303,2)</f>
        <v>0</v>
      </c>
      <c r="BL303" s="17" t="s">
        <v>87</v>
      </c>
      <c r="BM303" s="205" t="s">
        <v>302</v>
      </c>
    </row>
    <row r="304" spans="2:65" s="1" customFormat="1" ht="24" customHeight="1">
      <c r="B304" s="34"/>
      <c r="C304" s="194" t="s">
        <v>303</v>
      </c>
      <c r="D304" s="194" t="s">
        <v>144</v>
      </c>
      <c r="E304" s="195" t="s">
        <v>304</v>
      </c>
      <c r="F304" s="196" t="s">
        <v>305</v>
      </c>
      <c r="G304" s="197" t="s">
        <v>301</v>
      </c>
      <c r="H304" s="198">
        <v>13.712999999999999</v>
      </c>
      <c r="I304" s="199"/>
      <c r="J304" s="200">
        <f>ROUND(I304*H304,2)</f>
        <v>0</v>
      </c>
      <c r="K304" s="196" t="s">
        <v>160</v>
      </c>
      <c r="L304" s="38"/>
      <c r="M304" s="201" t="s">
        <v>1</v>
      </c>
      <c r="N304" s="202" t="s">
        <v>43</v>
      </c>
      <c r="O304" s="66"/>
      <c r="P304" s="203">
        <f>O304*H304</f>
        <v>0</v>
      </c>
      <c r="Q304" s="203">
        <v>0</v>
      </c>
      <c r="R304" s="203">
        <f>Q304*H304</f>
        <v>0</v>
      </c>
      <c r="S304" s="203">
        <v>0</v>
      </c>
      <c r="T304" s="204">
        <f>S304*H304</f>
        <v>0</v>
      </c>
      <c r="AR304" s="205" t="s">
        <v>87</v>
      </c>
      <c r="AT304" s="205" t="s">
        <v>144</v>
      </c>
      <c r="AU304" s="205" t="s">
        <v>149</v>
      </c>
      <c r="AY304" s="17" t="s">
        <v>142</v>
      </c>
      <c r="BE304" s="206">
        <f>IF(N304="základní",J304,0)</f>
        <v>0</v>
      </c>
      <c r="BF304" s="206">
        <f>IF(N304="snížená",J304,0)</f>
        <v>0</v>
      </c>
      <c r="BG304" s="206">
        <f>IF(N304="zákl. přenesená",J304,0)</f>
        <v>0</v>
      </c>
      <c r="BH304" s="206">
        <f>IF(N304="sníž. přenesená",J304,0)</f>
        <v>0</v>
      </c>
      <c r="BI304" s="206">
        <f>IF(N304="nulová",J304,0)</f>
        <v>0</v>
      </c>
      <c r="BJ304" s="17" t="s">
        <v>149</v>
      </c>
      <c r="BK304" s="206">
        <f>ROUND(I304*H304,2)</f>
        <v>0</v>
      </c>
      <c r="BL304" s="17" t="s">
        <v>87</v>
      </c>
      <c r="BM304" s="205" t="s">
        <v>306</v>
      </c>
    </row>
    <row r="305" spans="2:65" s="1" customFormat="1" ht="24" customHeight="1">
      <c r="B305" s="34"/>
      <c r="C305" s="194" t="s">
        <v>307</v>
      </c>
      <c r="D305" s="194" t="s">
        <v>144</v>
      </c>
      <c r="E305" s="195" t="s">
        <v>308</v>
      </c>
      <c r="F305" s="196" t="s">
        <v>309</v>
      </c>
      <c r="G305" s="197" t="s">
        <v>301</v>
      </c>
      <c r="H305" s="198">
        <v>68.564999999999998</v>
      </c>
      <c r="I305" s="199"/>
      <c r="J305" s="200">
        <f>ROUND(I305*H305,2)</f>
        <v>0</v>
      </c>
      <c r="K305" s="196" t="s">
        <v>160</v>
      </c>
      <c r="L305" s="38"/>
      <c r="M305" s="201" t="s">
        <v>1</v>
      </c>
      <c r="N305" s="202" t="s">
        <v>43</v>
      </c>
      <c r="O305" s="66"/>
      <c r="P305" s="203">
        <f>O305*H305</f>
        <v>0</v>
      </c>
      <c r="Q305" s="203">
        <v>0</v>
      </c>
      <c r="R305" s="203">
        <f>Q305*H305</f>
        <v>0</v>
      </c>
      <c r="S305" s="203">
        <v>0</v>
      </c>
      <c r="T305" s="204">
        <f>S305*H305</f>
        <v>0</v>
      </c>
      <c r="AR305" s="205" t="s">
        <v>87</v>
      </c>
      <c r="AT305" s="205" t="s">
        <v>144</v>
      </c>
      <c r="AU305" s="205" t="s">
        <v>149</v>
      </c>
      <c r="AY305" s="17" t="s">
        <v>142</v>
      </c>
      <c r="BE305" s="206">
        <f>IF(N305="základní",J305,0)</f>
        <v>0</v>
      </c>
      <c r="BF305" s="206">
        <f>IF(N305="snížená",J305,0)</f>
        <v>0</v>
      </c>
      <c r="BG305" s="206">
        <f>IF(N305="zákl. přenesená",J305,0)</f>
        <v>0</v>
      </c>
      <c r="BH305" s="206">
        <f>IF(N305="sníž. přenesená",J305,0)</f>
        <v>0</v>
      </c>
      <c r="BI305" s="206">
        <f>IF(N305="nulová",J305,0)</f>
        <v>0</v>
      </c>
      <c r="BJ305" s="17" t="s">
        <v>149</v>
      </c>
      <c r="BK305" s="206">
        <f>ROUND(I305*H305,2)</f>
        <v>0</v>
      </c>
      <c r="BL305" s="17" t="s">
        <v>87</v>
      </c>
      <c r="BM305" s="205" t="s">
        <v>310</v>
      </c>
    </row>
    <row r="306" spans="2:65" s="12" customFormat="1" ht="11.25">
      <c r="B306" s="207"/>
      <c r="C306" s="208"/>
      <c r="D306" s="209" t="s">
        <v>151</v>
      </c>
      <c r="E306" s="208"/>
      <c r="F306" s="211" t="s">
        <v>311</v>
      </c>
      <c r="G306" s="208"/>
      <c r="H306" s="212">
        <v>68.564999999999998</v>
      </c>
      <c r="I306" s="213"/>
      <c r="J306" s="208"/>
      <c r="K306" s="208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151</v>
      </c>
      <c r="AU306" s="218" t="s">
        <v>149</v>
      </c>
      <c r="AV306" s="12" t="s">
        <v>149</v>
      </c>
      <c r="AW306" s="12" t="s">
        <v>4</v>
      </c>
      <c r="AX306" s="12" t="s">
        <v>85</v>
      </c>
      <c r="AY306" s="218" t="s">
        <v>142</v>
      </c>
    </row>
    <row r="307" spans="2:65" s="1" customFormat="1" ht="24" customHeight="1">
      <c r="B307" s="34"/>
      <c r="C307" s="194" t="s">
        <v>312</v>
      </c>
      <c r="D307" s="194" t="s">
        <v>144</v>
      </c>
      <c r="E307" s="195" t="s">
        <v>313</v>
      </c>
      <c r="F307" s="196" t="s">
        <v>314</v>
      </c>
      <c r="G307" s="197" t="s">
        <v>301</v>
      </c>
      <c r="H307" s="198">
        <v>2.109</v>
      </c>
      <c r="I307" s="199"/>
      <c r="J307" s="200">
        <f>ROUND(I307*H307,2)</f>
        <v>0</v>
      </c>
      <c r="K307" s="196" t="s">
        <v>160</v>
      </c>
      <c r="L307" s="38"/>
      <c r="M307" s="201" t="s">
        <v>1</v>
      </c>
      <c r="N307" s="202" t="s">
        <v>43</v>
      </c>
      <c r="O307" s="66"/>
      <c r="P307" s="203">
        <f>O307*H307</f>
        <v>0</v>
      </c>
      <c r="Q307" s="203">
        <v>0</v>
      </c>
      <c r="R307" s="203">
        <f>Q307*H307</f>
        <v>0</v>
      </c>
      <c r="S307" s="203">
        <v>0</v>
      </c>
      <c r="T307" s="204">
        <f>S307*H307</f>
        <v>0</v>
      </c>
      <c r="AR307" s="205" t="s">
        <v>87</v>
      </c>
      <c r="AT307" s="205" t="s">
        <v>144</v>
      </c>
      <c r="AU307" s="205" t="s">
        <v>149</v>
      </c>
      <c r="AY307" s="17" t="s">
        <v>142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7" t="s">
        <v>149</v>
      </c>
      <c r="BK307" s="206">
        <f>ROUND(I307*H307,2)</f>
        <v>0</v>
      </c>
      <c r="BL307" s="17" t="s">
        <v>87</v>
      </c>
      <c r="BM307" s="205" t="s">
        <v>315</v>
      </c>
    </row>
    <row r="308" spans="2:65" s="12" customFormat="1" ht="11.25">
      <c r="B308" s="207"/>
      <c r="C308" s="208"/>
      <c r="D308" s="209" t="s">
        <v>151</v>
      </c>
      <c r="E308" s="210" t="s">
        <v>1</v>
      </c>
      <c r="F308" s="211" t="s">
        <v>316</v>
      </c>
      <c r="G308" s="208"/>
      <c r="H308" s="212">
        <v>0.53700000000000003</v>
      </c>
      <c r="I308" s="213"/>
      <c r="J308" s="208"/>
      <c r="K308" s="208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151</v>
      </c>
      <c r="AU308" s="218" t="s">
        <v>149</v>
      </c>
      <c r="AV308" s="12" t="s">
        <v>149</v>
      </c>
      <c r="AW308" s="12" t="s">
        <v>33</v>
      </c>
      <c r="AX308" s="12" t="s">
        <v>77</v>
      </c>
      <c r="AY308" s="218" t="s">
        <v>142</v>
      </c>
    </row>
    <row r="309" spans="2:65" s="12" customFormat="1" ht="11.25">
      <c r="B309" s="207"/>
      <c r="C309" s="208"/>
      <c r="D309" s="209" t="s">
        <v>151</v>
      </c>
      <c r="E309" s="210" t="s">
        <v>1</v>
      </c>
      <c r="F309" s="211" t="s">
        <v>317</v>
      </c>
      <c r="G309" s="208"/>
      <c r="H309" s="212">
        <v>0.82599999999999996</v>
      </c>
      <c r="I309" s="213"/>
      <c r="J309" s="208"/>
      <c r="K309" s="208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151</v>
      </c>
      <c r="AU309" s="218" t="s">
        <v>149</v>
      </c>
      <c r="AV309" s="12" t="s">
        <v>149</v>
      </c>
      <c r="AW309" s="12" t="s">
        <v>33</v>
      </c>
      <c r="AX309" s="12" t="s">
        <v>77</v>
      </c>
      <c r="AY309" s="218" t="s">
        <v>142</v>
      </c>
    </row>
    <row r="310" spans="2:65" s="12" customFormat="1" ht="11.25">
      <c r="B310" s="207"/>
      <c r="C310" s="208"/>
      <c r="D310" s="209" t="s">
        <v>151</v>
      </c>
      <c r="E310" s="210" t="s">
        <v>1</v>
      </c>
      <c r="F310" s="211" t="s">
        <v>318</v>
      </c>
      <c r="G310" s="208"/>
      <c r="H310" s="212">
        <v>0.746</v>
      </c>
      <c r="I310" s="213"/>
      <c r="J310" s="208"/>
      <c r="K310" s="208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151</v>
      </c>
      <c r="AU310" s="218" t="s">
        <v>149</v>
      </c>
      <c r="AV310" s="12" t="s">
        <v>149</v>
      </c>
      <c r="AW310" s="12" t="s">
        <v>33</v>
      </c>
      <c r="AX310" s="12" t="s">
        <v>77</v>
      </c>
      <c r="AY310" s="218" t="s">
        <v>142</v>
      </c>
    </row>
    <row r="311" spans="2:65" s="13" customFormat="1" ht="11.25">
      <c r="B311" s="219"/>
      <c r="C311" s="220"/>
      <c r="D311" s="209" t="s">
        <v>151</v>
      </c>
      <c r="E311" s="221" t="s">
        <v>1</v>
      </c>
      <c r="F311" s="222" t="s">
        <v>157</v>
      </c>
      <c r="G311" s="220"/>
      <c r="H311" s="223">
        <v>2.109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151</v>
      </c>
      <c r="AU311" s="229" t="s">
        <v>149</v>
      </c>
      <c r="AV311" s="13" t="s">
        <v>87</v>
      </c>
      <c r="AW311" s="13" t="s">
        <v>33</v>
      </c>
      <c r="AX311" s="13" t="s">
        <v>85</v>
      </c>
      <c r="AY311" s="229" t="s">
        <v>142</v>
      </c>
    </row>
    <row r="312" spans="2:65" s="1" customFormat="1" ht="24" customHeight="1">
      <c r="B312" s="34"/>
      <c r="C312" s="194" t="s">
        <v>319</v>
      </c>
      <c r="D312" s="194" t="s">
        <v>144</v>
      </c>
      <c r="E312" s="195" t="s">
        <v>320</v>
      </c>
      <c r="F312" s="196" t="s">
        <v>321</v>
      </c>
      <c r="G312" s="197" t="s">
        <v>301</v>
      </c>
      <c r="H312" s="198">
        <v>11.71</v>
      </c>
      <c r="I312" s="199"/>
      <c r="J312" s="200">
        <f>ROUND(I312*H312,2)</f>
        <v>0</v>
      </c>
      <c r="K312" s="196" t="s">
        <v>160</v>
      </c>
      <c r="L312" s="38"/>
      <c r="M312" s="201" t="s">
        <v>1</v>
      </c>
      <c r="N312" s="202" t="s">
        <v>43</v>
      </c>
      <c r="O312" s="66"/>
      <c r="P312" s="203">
        <f>O312*H312</f>
        <v>0</v>
      </c>
      <c r="Q312" s="203">
        <v>0</v>
      </c>
      <c r="R312" s="203">
        <f>Q312*H312</f>
        <v>0</v>
      </c>
      <c r="S312" s="203">
        <v>0</v>
      </c>
      <c r="T312" s="204">
        <f>S312*H312</f>
        <v>0</v>
      </c>
      <c r="AR312" s="205" t="s">
        <v>87</v>
      </c>
      <c r="AT312" s="205" t="s">
        <v>144</v>
      </c>
      <c r="AU312" s="205" t="s">
        <v>149</v>
      </c>
      <c r="AY312" s="17" t="s">
        <v>142</v>
      </c>
      <c r="BE312" s="206">
        <f>IF(N312="základní",J312,0)</f>
        <v>0</v>
      </c>
      <c r="BF312" s="206">
        <f>IF(N312="snížená",J312,0)</f>
        <v>0</v>
      </c>
      <c r="BG312" s="206">
        <f>IF(N312="zákl. přenesená",J312,0)</f>
        <v>0</v>
      </c>
      <c r="BH312" s="206">
        <f>IF(N312="sníž. přenesená",J312,0)</f>
        <v>0</v>
      </c>
      <c r="BI312" s="206">
        <f>IF(N312="nulová",J312,0)</f>
        <v>0</v>
      </c>
      <c r="BJ312" s="17" t="s">
        <v>149</v>
      </c>
      <c r="BK312" s="206">
        <f>ROUND(I312*H312,2)</f>
        <v>0</v>
      </c>
      <c r="BL312" s="17" t="s">
        <v>87</v>
      </c>
      <c r="BM312" s="205" t="s">
        <v>322</v>
      </c>
    </row>
    <row r="313" spans="2:65" s="12" customFormat="1" ht="11.25">
      <c r="B313" s="207"/>
      <c r="C313" s="208"/>
      <c r="D313" s="209" t="s">
        <v>151</v>
      </c>
      <c r="E313" s="210" t="s">
        <v>1</v>
      </c>
      <c r="F313" s="211" t="s">
        <v>323</v>
      </c>
      <c r="G313" s="208"/>
      <c r="H313" s="212">
        <v>11.71</v>
      </c>
      <c r="I313" s="213"/>
      <c r="J313" s="208"/>
      <c r="K313" s="208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151</v>
      </c>
      <c r="AU313" s="218" t="s">
        <v>149</v>
      </c>
      <c r="AV313" s="12" t="s">
        <v>149</v>
      </c>
      <c r="AW313" s="12" t="s">
        <v>33</v>
      </c>
      <c r="AX313" s="12" t="s">
        <v>85</v>
      </c>
      <c r="AY313" s="218" t="s">
        <v>142</v>
      </c>
    </row>
    <row r="314" spans="2:65" s="11" customFormat="1" ht="22.9" customHeight="1">
      <c r="B314" s="179"/>
      <c r="C314" s="180"/>
      <c r="D314" s="181" t="s">
        <v>76</v>
      </c>
      <c r="E314" s="192" t="s">
        <v>324</v>
      </c>
      <c r="F314" s="192" t="s">
        <v>325</v>
      </c>
      <c r="G314" s="180"/>
      <c r="H314" s="180"/>
      <c r="I314" s="183"/>
      <c r="J314" s="193">
        <f>BK314</f>
        <v>0</v>
      </c>
      <c r="K314" s="180"/>
      <c r="L314" s="184"/>
      <c r="M314" s="185"/>
      <c r="N314" s="186"/>
      <c r="O314" s="186"/>
      <c r="P314" s="187">
        <f>P315</f>
        <v>0</v>
      </c>
      <c r="Q314" s="186"/>
      <c r="R314" s="187">
        <f>R315</f>
        <v>0</v>
      </c>
      <c r="S314" s="186"/>
      <c r="T314" s="188">
        <f>T315</f>
        <v>0</v>
      </c>
      <c r="AR314" s="189" t="s">
        <v>85</v>
      </c>
      <c r="AT314" s="190" t="s">
        <v>76</v>
      </c>
      <c r="AU314" s="190" t="s">
        <v>85</v>
      </c>
      <c r="AY314" s="189" t="s">
        <v>142</v>
      </c>
      <c r="BK314" s="191">
        <f>BK315</f>
        <v>0</v>
      </c>
    </row>
    <row r="315" spans="2:65" s="1" customFormat="1" ht="16.5" customHeight="1">
      <c r="B315" s="34"/>
      <c r="C315" s="194" t="s">
        <v>326</v>
      </c>
      <c r="D315" s="194" t="s">
        <v>144</v>
      </c>
      <c r="E315" s="195" t="s">
        <v>327</v>
      </c>
      <c r="F315" s="196" t="s">
        <v>328</v>
      </c>
      <c r="G315" s="197" t="s">
        <v>301</v>
      </c>
      <c r="H315" s="198">
        <v>7.7320000000000002</v>
      </c>
      <c r="I315" s="199"/>
      <c r="J315" s="200">
        <f>ROUND(I315*H315,2)</f>
        <v>0</v>
      </c>
      <c r="K315" s="196" t="s">
        <v>160</v>
      </c>
      <c r="L315" s="38"/>
      <c r="M315" s="201" t="s">
        <v>1</v>
      </c>
      <c r="N315" s="202" t="s">
        <v>43</v>
      </c>
      <c r="O315" s="66"/>
      <c r="P315" s="203">
        <f>O315*H315</f>
        <v>0</v>
      </c>
      <c r="Q315" s="203">
        <v>0</v>
      </c>
      <c r="R315" s="203">
        <f>Q315*H315</f>
        <v>0</v>
      </c>
      <c r="S315" s="203">
        <v>0</v>
      </c>
      <c r="T315" s="204">
        <f>S315*H315</f>
        <v>0</v>
      </c>
      <c r="AR315" s="205" t="s">
        <v>87</v>
      </c>
      <c r="AT315" s="205" t="s">
        <v>144</v>
      </c>
      <c r="AU315" s="205" t="s">
        <v>149</v>
      </c>
      <c r="AY315" s="17" t="s">
        <v>142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7" t="s">
        <v>149</v>
      </c>
      <c r="BK315" s="206">
        <f>ROUND(I315*H315,2)</f>
        <v>0</v>
      </c>
      <c r="BL315" s="17" t="s">
        <v>87</v>
      </c>
      <c r="BM315" s="205" t="s">
        <v>329</v>
      </c>
    </row>
    <row r="316" spans="2:65" s="11" customFormat="1" ht="25.9" customHeight="1">
      <c r="B316" s="179"/>
      <c r="C316" s="180"/>
      <c r="D316" s="181" t="s">
        <v>76</v>
      </c>
      <c r="E316" s="182" t="s">
        <v>330</v>
      </c>
      <c r="F316" s="182" t="s">
        <v>331</v>
      </c>
      <c r="G316" s="180"/>
      <c r="H316" s="180"/>
      <c r="I316" s="183"/>
      <c r="J316" s="167">
        <f>BK316</f>
        <v>0</v>
      </c>
      <c r="K316" s="180"/>
      <c r="L316" s="184"/>
      <c r="M316" s="185"/>
      <c r="N316" s="186"/>
      <c r="O316" s="186"/>
      <c r="P316" s="187">
        <f>P317+P336+P348+P358+P379+P383+P401+P409+P423+P428+P480+P514+P519+P582+P617+P632</f>
        <v>0</v>
      </c>
      <c r="Q316" s="186"/>
      <c r="R316" s="187">
        <f>R317+R336+R348+R358+R379+R383+R401+R409+R423+R428+R480+R514+R519+R582+R617+R632</f>
        <v>1.6193609520000001</v>
      </c>
      <c r="S316" s="186"/>
      <c r="T316" s="188">
        <f>T317+T336+T348+T358+T379+T383+T401+T409+T423+T428+T480+T514+T519+T582+T617+T632</f>
        <v>7.9910288000000014</v>
      </c>
      <c r="AR316" s="189" t="s">
        <v>149</v>
      </c>
      <c r="AT316" s="190" t="s">
        <v>76</v>
      </c>
      <c r="AU316" s="190" t="s">
        <v>77</v>
      </c>
      <c r="AY316" s="189" t="s">
        <v>142</v>
      </c>
      <c r="BK316" s="191">
        <f>BK317+BK336+BK348+BK358+BK379+BK383+BK401+BK409+BK423+BK428+BK480+BK514+BK519+BK582+BK617+BK632</f>
        <v>0</v>
      </c>
    </row>
    <row r="317" spans="2:65" s="11" customFormat="1" ht="22.9" customHeight="1">
      <c r="B317" s="179"/>
      <c r="C317" s="180"/>
      <c r="D317" s="181" t="s">
        <v>76</v>
      </c>
      <c r="E317" s="192" t="s">
        <v>332</v>
      </c>
      <c r="F317" s="192" t="s">
        <v>333</v>
      </c>
      <c r="G317" s="180"/>
      <c r="H317" s="180"/>
      <c r="I317" s="183"/>
      <c r="J317" s="193">
        <f>BK317</f>
        <v>0</v>
      </c>
      <c r="K317" s="180"/>
      <c r="L317" s="184"/>
      <c r="M317" s="185"/>
      <c r="N317" s="186"/>
      <c r="O317" s="186"/>
      <c r="P317" s="187">
        <f>SUM(P318:P335)</f>
        <v>0</v>
      </c>
      <c r="Q317" s="186"/>
      <c r="R317" s="187">
        <f>SUM(R318:R335)</f>
        <v>7.82775E-2</v>
      </c>
      <c r="S317" s="186"/>
      <c r="T317" s="188">
        <f>SUM(T318:T335)</f>
        <v>4.1270880000000005</v>
      </c>
      <c r="AR317" s="189" t="s">
        <v>149</v>
      </c>
      <c r="AT317" s="190" t="s">
        <v>76</v>
      </c>
      <c r="AU317" s="190" t="s">
        <v>85</v>
      </c>
      <c r="AY317" s="189" t="s">
        <v>142</v>
      </c>
      <c r="BK317" s="191">
        <f>SUM(BK318:BK335)</f>
        <v>0</v>
      </c>
    </row>
    <row r="318" spans="2:65" s="1" customFormat="1" ht="24" customHeight="1">
      <c r="B318" s="34"/>
      <c r="C318" s="194" t="s">
        <v>334</v>
      </c>
      <c r="D318" s="194" t="s">
        <v>144</v>
      </c>
      <c r="E318" s="195" t="s">
        <v>335</v>
      </c>
      <c r="F318" s="196" t="s">
        <v>336</v>
      </c>
      <c r="G318" s="197" t="s">
        <v>147</v>
      </c>
      <c r="H318" s="198">
        <v>29.82</v>
      </c>
      <c r="I318" s="199"/>
      <c r="J318" s="200">
        <f>ROUND(I318*H318,2)</f>
        <v>0</v>
      </c>
      <c r="K318" s="196" t="s">
        <v>160</v>
      </c>
      <c r="L318" s="38"/>
      <c r="M318" s="201" t="s">
        <v>1</v>
      </c>
      <c r="N318" s="202" t="s">
        <v>43</v>
      </c>
      <c r="O318" s="66"/>
      <c r="P318" s="203">
        <f>O318*H318</f>
        <v>0</v>
      </c>
      <c r="Q318" s="203">
        <v>0</v>
      </c>
      <c r="R318" s="203">
        <f>Q318*H318</f>
        <v>0</v>
      </c>
      <c r="S318" s="203">
        <v>3.3999999999999998E-3</v>
      </c>
      <c r="T318" s="204">
        <f>S318*H318</f>
        <v>0.10138799999999999</v>
      </c>
      <c r="AR318" s="205" t="s">
        <v>241</v>
      </c>
      <c r="AT318" s="205" t="s">
        <v>144</v>
      </c>
      <c r="AU318" s="205" t="s">
        <v>149</v>
      </c>
      <c r="AY318" s="17" t="s">
        <v>142</v>
      </c>
      <c r="BE318" s="206">
        <f>IF(N318="základní",J318,0)</f>
        <v>0</v>
      </c>
      <c r="BF318" s="206">
        <f>IF(N318="snížená",J318,0)</f>
        <v>0</v>
      </c>
      <c r="BG318" s="206">
        <f>IF(N318="zákl. přenesená",J318,0)</f>
        <v>0</v>
      </c>
      <c r="BH318" s="206">
        <f>IF(N318="sníž. přenesená",J318,0)</f>
        <v>0</v>
      </c>
      <c r="BI318" s="206">
        <f>IF(N318="nulová",J318,0)</f>
        <v>0</v>
      </c>
      <c r="BJ318" s="17" t="s">
        <v>149</v>
      </c>
      <c r="BK318" s="206">
        <f>ROUND(I318*H318,2)</f>
        <v>0</v>
      </c>
      <c r="BL318" s="17" t="s">
        <v>241</v>
      </c>
      <c r="BM318" s="205" t="s">
        <v>337</v>
      </c>
    </row>
    <row r="319" spans="2:65" s="12" customFormat="1" ht="11.25">
      <c r="B319" s="207"/>
      <c r="C319" s="208"/>
      <c r="D319" s="209" t="s">
        <v>151</v>
      </c>
      <c r="E319" s="210" t="s">
        <v>1</v>
      </c>
      <c r="F319" s="211" t="s">
        <v>173</v>
      </c>
      <c r="G319" s="208"/>
      <c r="H319" s="212">
        <v>15.12</v>
      </c>
      <c r="I319" s="213"/>
      <c r="J319" s="208"/>
      <c r="K319" s="208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151</v>
      </c>
      <c r="AU319" s="218" t="s">
        <v>149</v>
      </c>
      <c r="AV319" s="12" t="s">
        <v>149</v>
      </c>
      <c r="AW319" s="12" t="s">
        <v>33</v>
      </c>
      <c r="AX319" s="12" t="s">
        <v>77</v>
      </c>
      <c r="AY319" s="218" t="s">
        <v>142</v>
      </c>
    </row>
    <row r="320" spans="2:65" s="12" customFormat="1" ht="11.25">
      <c r="B320" s="207"/>
      <c r="C320" s="208"/>
      <c r="D320" s="209" t="s">
        <v>151</v>
      </c>
      <c r="E320" s="210" t="s">
        <v>1</v>
      </c>
      <c r="F320" s="211" t="s">
        <v>174</v>
      </c>
      <c r="G320" s="208"/>
      <c r="H320" s="212">
        <v>14.7</v>
      </c>
      <c r="I320" s="213"/>
      <c r="J320" s="208"/>
      <c r="K320" s="208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151</v>
      </c>
      <c r="AU320" s="218" t="s">
        <v>149</v>
      </c>
      <c r="AV320" s="12" t="s">
        <v>149</v>
      </c>
      <c r="AW320" s="12" t="s">
        <v>33</v>
      </c>
      <c r="AX320" s="12" t="s">
        <v>77</v>
      </c>
      <c r="AY320" s="218" t="s">
        <v>142</v>
      </c>
    </row>
    <row r="321" spans="2:65" s="13" customFormat="1" ht="11.25">
      <c r="B321" s="219"/>
      <c r="C321" s="220"/>
      <c r="D321" s="209" t="s">
        <v>151</v>
      </c>
      <c r="E321" s="221" t="s">
        <v>1</v>
      </c>
      <c r="F321" s="222" t="s">
        <v>157</v>
      </c>
      <c r="G321" s="220"/>
      <c r="H321" s="223">
        <v>29.82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AT321" s="229" t="s">
        <v>151</v>
      </c>
      <c r="AU321" s="229" t="s">
        <v>149</v>
      </c>
      <c r="AV321" s="13" t="s">
        <v>87</v>
      </c>
      <c r="AW321" s="13" t="s">
        <v>33</v>
      </c>
      <c r="AX321" s="13" t="s">
        <v>85</v>
      </c>
      <c r="AY321" s="229" t="s">
        <v>142</v>
      </c>
    </row>
    <row r="322" spans="2:65" s="1" customFormat="1" ht="24" customHeight="1">
      <c r="B322" s="34"/>
      <c r="C322" s="194" t="s">
        <v>338</v>
      </c>
      <c r="D322" s="194" t="s">
        <v>144</v>
      </c>
      <c r="E322" s="195" t="s">
        <v>339</v>
      </c>
      <c r="F322" s="196" t="s">
        <v>340</v>
      </c>
      <c r="G322" s="197" t="s">
        <v>147</v>
      </c>
      <c r="H322" s="198">
        <v>29.82</v>
      </c>
      <c r="I322" s="199"/>
      <c r="J322" s="200">
        <f>ROUND(I322*H322,2)</f>
        <v>0</v>
      </c>
      <c r="K322" s="196" t="s">
        <v>160</v>
      </c>
      <c r="L322" s="38"/>
      <c r="M322" s="201" t="s">
        <v>1</v>
      </c>
      <c r="N322" s="202" t="s">
        <v>43</v>
      </c>
      <c r="O322" s="66"/>
      <c r="P322" s="203">
        <f>O322*H322</f>
        <v>0</v>
      </c>
      <c r="Q322" s="203">
        <v>0</v>
      </c>
      <c r="R322" s="203">
        <f>Q322*H322</f>
        <v>0</v>
      </c>
      <c r="S322" s="203">
        <v>0</v>
      </c>
      <c r="T322" s="204">
        <f>S322*H322</f>
        <v>0</v>
      </c>
      <c r="AR322" s="205" t="s">
        <v>241</v>
      </c>
      <c r="AT322" s="205" t="s">
        <v>144</v>
      </c>
      <c r="AU322" s="205" t="s">
        <v>149</v>
      </c>
      <c r="AY322" s="17" t="s">
        <v>142</v>
      </c>
      <c r="BE322" s="206">
        <f>IF(N322="základní",J322,0)</f>
        <v>0</v>
      </c>
      <c r="BF322" s="206">
        <f>IF(N322="snížená",J322,0)</f>
        <v>0</v>
      </c>
      <c r="BG322" s="206">
        <f>IF(N322="zákl. přenesená",J322,0)</f>
        <v>0</v>
      </c>
      <c r="BH322" s="206">
        <f>IF(N322="sníž. přenesená",J322,0)</f>
        <v>0</v>
      </c>
      <c r="BI322" s="206">
        <f>IF(N322="nulová",J322,0)</f>
        <v>0</v>
      </c>
      <c r="BJ322" s="17" t="s">
        <v>149</v>
      </c>
      <c r="BK322" s="206">
        <f>ROUND(I322*H322,2)</f>
        <v>0</v>
      </c>
      <c r="BL322" s="17" t="s">
        <v>241</v>
      </c>
      <c r="BM322" s="205" t="s">
        <v>341</v>
      </c>
    </row>
    <row r="323" spans="2:65" s="12" customFormat="1" ht="11.25">
      <c r="B323" s="207"/>
      <c r="C323" s="208"/>
      <c r="D323" s="209" t="s">
        <v>151</v>
      </c>
      <c r="E323" s="210" t="s">
        <v>1</v>
      </c>
      <c r="F323" s="211" t="s">
        <v>173</v>
      </c>
      <c r="G323" s="208"/>
      <c r="H323" s="212">
        <v>15.12</v>
      </c>
      <c r="I323" s="213"/>
      <c r="J323" s="208"/>
      <c r="K323" s="208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151</v>
      </c>
      <c r="AU323" s="218" t="s">
        <v>149</v>
      </c>
      <c r="AV323" s="12" t="s">
        <v>149</v>
      </c>
      <c r="AW323" s="12" t="s">
        <v>33</v>
      </c>
      <c r="AX323" s="12" t="s">
        <v>77</v>
      </c>
      <c r="AY323" s="218" t="s">
        <v>142</v>
      </c>
    </row>
    <row r="324" spans="2:65" s="12" customFormat="1" ht="11.25">
      <c r="B324" s="207"/>
      <c r="C324" s="208"/>
      <c r="D324" s="209" t="s">
        <v>151</v>
      </c>
      <c r="E324" s="210" t="s">
        <v>1</v>
      </c>
      <c r="F324" s="211" t="s">
        <v>174</v>
      </c>
      <c r="G324" s="208"/>
      <c r="H324" s="212">
        <v>14.7</v>
      </c>
      <c r="I324" s="213"/>
      <c r="J324" s="208"/>
      <c r="K324" s="208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151</v>
      </c>
      <c r="AU324" s="218" t="s">
        <v>149</v>
      </c>
      <c r="AV324" s="12" t="s">
        <v>149</v>
      </c>
      <c r="AW324" s="12" t="s">
        <v>33</v>
      </c>
      <c r="AX324" s="12" t="s">
        <v>77</v>
      </c>
      <c r="AY324" s="218" t="s">
        <v>142</v>
      </c>
    </row>
    <row r="325" spans="2:65" s="13" customFormat="1" ht="11.25">
      <c r="B325" s="219"/>
      <c r="C325" s="220"/>
      <c r="D325" s="209" t="s">
        <v>151</v>
      </c>
      <c r="E325" s="221" t="s">
        <v>1</v>
      </c>
      <c r="F325" s="222" t="s">
        <v>157</v>
      </c>
      <c r="G325" s="220"/>
      <c r="H325" s="223">
        <v>29.82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151</v>
      </c>
      <c r="AU325" s="229" t="s">
        <v>149</v>
      </c>
      <c r="AV325" s="13" t="s">
        <v>87</v>
      </c>
      <c r="AW325" s="13" t="s">
        <v>33</v>
      </c>
      <c r="AX325" s="13" t="s">
        <v>85</v>
      </c>
      <c r="AY325" s="229" t="s">
        <v>142</v>
      </c>
    </row>
    <row r="326" spans="2:65" s="1" customFormat="1" ht="24" customHeight="1">
      <c r="B326" s="34"/>
      <c r="C326" s="251" t="s">
        <v>342</v>
      </c>
      <c r="D326" s="251" t="s">
        <v>343</v>
      </c>
      <c r="E326" s="252" t="s">
        <v>344</v>
      </c>
      <c r="F326" s="253" t="s">
        <v>345</v>
      </c>
      <c r="G326" s="254" t="s">
        <v>147</v>
      </c>
      <c r="H326" s="255">
        <v>31.311</v>
      </c>
      <c r="I326" s="256"/>
      <c r="J326" s="257">
        <f>ROUND(I326*H326,2)</f>
        <v>0</v>
      </c>
      <c r="K326" s="253" t="s">
        <v>160</v>
      </c>
      <c r="L326" s="258"/>
      <c r="M326" s="259" t="s">
        <v>1</v>
      </c>
      <c r="N326" s="260" t="s">
        <v>43</v>
      </c>
      <c r="O326" s="66"/>
      <c r="P326" s="203">
        <f>O326*H326</f>
        <v>0</v>
      </c>
      <c r="Q326" s="203">
        <v>2.5000000000000001E-3</v>
      </c>
      <c r="R326" s="203">
        <f>Q326*H326</f>
        <v>7.82775E-2</v>
      </c>
      <c r="S326" s="203">
        <v>0</v>
      </c>
      <c r="T326" s="204">
        <f>S326*H326</f>
        <v>0</v>
      </c>
      <c r="AR326" s="205" t="s">
        <v>342</v>
      </c>
      <c r="AT326" s="205" t="s">
        <v>343</v>
      </c>
      <c r="AU326" s="205" t="s">
        <v>149</v>
      </c>
      <c r="AY326" s="17" t="s">
        <v>142</v>
      </c>
      <c r="BE326" s="206">
        <f>IF(N326="základní",J326,0)</f>
        <v>0</v>
      </c>
      <c r="BF326" s="206">
        <f>IF(N326="snížená",J326,0)</f>
        <v>0</v>
      </c>
      <c r="BG326" s="206">
        <f>IF(N326="zákl. přenesená",J326,0)</f>
        <v>0</v>
      </c>
      <c r="BH326" s="206">
        <f>IF(N326="sníž. přenesená",J326,0)</f>
        <v>0</v>
      </c>
      <c r="BI326" s="206">
        <f>IF(N326="nulová",J326,0)</f>
        <v>0</v>
      </c>
      <c r="BJ326" s="17" t="s">
        <v>149</v>
      </c>
      <c r="BK326" s="206">
        <f>ROUND(I326*H326,2)</f>
        <v>0</v>
      </c>
      <c r="BL326" s="17" t="s">
        <v>241</v>
      </c>
      <c r="BM326" s="205" t="s">
        <v>346</v>
      </c>
    </row>
    <row r="327" spans="2:65" s="12" customFormat="1" ht="11.25">
      <c r="B327" s="207"/>
      <c r="C327" s="208"/>
      <c r="D327" s="209" t="s">
        <v>151</v>
      </c>
      <c r="E327" s="210" t="s">
        <v>1</v>
      </c>
      <c r="F327" s="211" t="s">
        <v>173</v>
      </c>
      <c r="G327" s="208"/>
      <c r="H327" s="212">
        <v>15.12</v>
      </c>
      <c r="I327" s="213"/>
      <c r="J327" s="208"/>
      <c r="K327" s="208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151</v>
      </c>
      <c r="AU327" s="218" t="s">
        <v>149</v>
      </c>
      <c r="AV327" s="12" t="s">
        <v>149</v>
      </c>
      <c r="AW327" s="12" t="s">
        <v>33</v>
      </c>
      <c r="AX327" s="12" t="s">
        <v>77</v>
      </c>
      <c r="AY327" s="218" t="s">
        <v>142</v>
      </c>
    </row>
    <row r="328" spans="2:65" s="12" customFormat="1" ht="11.25">
      <c r="B328" s="207"/>
      <c r="C328" s="208"/>
      <c r="D328" s="209" t="s">
        <v>151</v>
      </c>
      <c r="E328" s="210" t="s">
        <v>1</v>
      </c>
      <c r="F328" s="211" t="s">
        <v>174</v>
      </c>
      <c r="G328" s="208"/>
      <c r="H328" s="212">
        <v>14.7</v>
      </c>
      <c r="I328" s="213"/>
      <c r="J328" s="208"/>
      <c r="K328" s="208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151</v>
      </c>
      <c r="AU328" s="218" t="s">
        <v>149</v>
      </c>
      <c r="AV328" s="12" t="s">
        <v>149</v>
      </c>
      <c r="AW328" s="12" t="s">
        <v>33</v>
      </c>
      <c r="AX328" s="12" t="s">
        <v>77</v>
      </c>
      <c r="AY328" s="218" t="s">
        <v>142</v>
      </c>
    </row>
    <row r="329" spans="2:65" s="13" customFormat="1" ht="11.25">
      <c r="B329" s="219"/>
      <c r="C329" s="220"/>
      <c r="D329" s="209" t="s">
        <v>151</v>
      </c>
      <c r="E329" s="221" t="s">
        <v>1</v>
      </c>
      <c r="F329" s="222" t="s">
        <v>157</v>
      </c>
      <c r="G329" s="220"/>
      <c r="H329" s="223">
        <v>29.82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151</v>
      </c>
      <c r="AU329" s="229" t="s">
        <v>149</v>
      </c>
      <c r="AV329" s="13" t="s">
        <v>87</v>
      </c>
      <c r="AW329" s="13" t="s">
        <v>33</v>
      </c>
      <c r="AX329" s="13" t="s">
        <v>85</v>
      </c>
      <c r="AY329" s="229" t="s">
        <v>142</v>
      </c>
    </row>
    <row r="330" spans="2:65" s="12" customFormat="1" ht="11.25">
      <c r="B330" s="207"/>
      <c r="C330" s="208"/>
      <c r="D330" s="209" t="s">
        <v>151</v>
      </c>
      <c r="E330" s="208"/>
      <c r="F330" s="211" t="s">
        <v>347</v>
      </c>
      <c r="G330" s="208"/>
      <c r="H330" s="212">
        <v>31.311</v>
      </c>
      <c r="I330" s="213"/>
      <c r="J330" s="208"/>
      <c r="K330" s="208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151</v>
      </c>
      <c r="AU330" s="218" t="s">
        <v>149</v>
      </c>
      <c r="AV330" s="12" t="s">
        <v>149</v>
      </c>
      <c r="AW330" s="12" t="s">
        <v>4</v>
      </c>
      <c r="AX330" s="12" t="s">
        <v>85</v>
      </c>
      <c r="AY330" s="218" t="s">
        <v>142</v>
      </c>
    </row>
    <row r="331" spans="2:65" s="1" customFormat="1" ht="24" customHeight="1">
      <c r="B331" s="34"/>
      <c r="C331" s="194" t="s">
        <v>348</v>
      </c>
      <c r="D331" s="194" t="s">
        <v>144</v>
      </c>
      <c r="E331" s="195" t="s">
        <v>349</v>
      </c>
      <c r="F331" s="196" t="s">
        <v>350</v>
      </c>
      <c r="G331" s="197" t="s">
        <v>147</v>
      </c>
      <c r="H331" s="198">
        <v>29.82</v>
      </c>
      <c r="I331" s="199"/>
      <c r="J331" s="200">
        <f>ROUND(I331*H331,2)</f>
        <v>0</v>
      </c>
      <c r="K331" s="196" t="s">
        <v>160</v>
      </c>
      <c r="L331" s="38"/>
      <c r="M331" s="201" t="s">
        <v>1</v>
      </c>
      <c r="N331" s="202" t="s">
        <v>43</v>
      </c>
      <c r="O331" s="66"/>
      <c r="P331" s="203">
        <f>O331*H331</f>
        <v>0</v>
      </c>
      <c r="Q331" s="203">
        <v>0</v>
      </c>
      <c r="R331" s="203">
        <f>Q331*H331</f>
        <v>0</v>
      </c>
      <c r="S331" s="203">
        <v>0.13500000000000001</v>
      </c>
      <c r="T331" s="204">
        <f>S331*H331</f>
        <v>4.0257000000000005</v>
      </c>
      <c r="AR331" s="205" t="s">
        <v>241</v>
      </c>
      <c r="AT331" s="205" t="s">
        <v>144</v>
      </c>
      <c r="AU331" s="205" t="s">
        <v>149</v>
      </c>
      <c r="AY331" s="17" t="s">
        <v>142</v>
      </c>
      <c r="BE331" s="206">
        <f>IF(N331="základní",J331,0)</f>
        <v>0</v>
      </c>
      <c r="BF331" s="206">
        <f>IF(N331="snížená",J331,0)</f>
        <v>0</v>
      </c>
      <c r="BG331" s="206">
        <f>IF(N331="zákl. přenesená",J331,0)</f>
        <v>0</v>
      </c>
      <c r="BH331" s="206">
        <f>IF(N331="sníž. přenesená",J331,0)</f>
        <v>0</v>
      </c>
      <c r="BI331" s="206">
        <f>IF(N331="nulová",J331,0)</f>
        <v>0</v>
      </c>
      <c r="BJ331" s="17" t="s">
        <v>149</v>
      </c>
      <c r="BK331" s="206">
        <f>ROUND(I331*H331,2)</f>
        <v>0</v>
      </c>
      <c r="BL331" s="17" t="s">
        <v>241</v>
      </c>
      <c r="BM331" s="205" t="s">
        <v>351</v>
      </c>
    </row>
    <row r="332" spans="2:65" s="12" customFormat="1" ht="11.25">
      <c r="B332" s="207"/>
      <c r="C332" s="208"/>
      <c r="D332" s="209" t="s">
        <v>151</v>
      </c>
      <c r="E332" s="210" t="s">
        <v>1</v>
      </c>
      <c r="F332" s="211" t="s">
        <v>173</v>
      </c>
      <c r="G332" s="208"/>
      <c r="H332" s="212">
        <v>15.12</v>
      </c>
      <c r="I332" s="213"/>
      <c r="J332" s="208"/>
      <c r="K332" s="208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151</v>
      </c>
      <c r="AU332" s="218" t="s">
        <v>149</v>
      </c>
      <c r="AV332" s="12" t="s">
        <v>149</v>
      </c>
      <c r="AW332" s="12" t="s">
        <v>33</v>
      </c>
      <c r="AX332" s="12" t="s">
        <v>77</v>
      </c>
      <c r="AY332" s="218" t="s">
        <v>142</v>
      </c>
    </row>
    <row r="333" spans="2:65" s="12" customFormat="1" ht="11.25">
      <c r="B333" s="207"/>
      <c r="C333" s="208"/>
      <c r="D333" s="209" t="s">
        <v>151</v>
      </c>
      <c r="E333" s="210" t="s">
        <v>1</v>
      </c>
      <c r="F333" s="211" t="s">
        <v>174</v>
      </c>
      <c r="G333" s="208"/>
      <c r="H333" s="212">
        <v>14.7</v>
      </c>
      <c r="I333" s="213"/>
      <c r="J333" s="208"/>
      <c r="K333" s="208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151</v>
      </c>
      <c r="AU333" s="218" t="s">
        <v>149</v>
      </c>
      <c r="AV333" s="12" t="s">
        <v>149</v>
      </c>
      <c r="AW333" s="12" t="s">
        <v>33</v>
      </c>
      <c r="AX333" s="12" t="s">
        <v>77</v>
      </c>
      <c r="AY333" s="218" t="s">
        <v>142</v>
      </c>
    </row>
    <row r="334" spans="2:65" s="13" customFormat="1" ht="11.25">
      <c r="B334" s="219"/>
      <c r="C334" s="220"/>
      <c r="D334" s="209" t="s">
        <v>151</v>
      </c>
      <c r="E334" s="221" t="s">
        <v>1</v>
      </c>
      <c r="F334" s="222" t="s">
        <v>157</v>
      </c>
      <c r="G334" s="220"/>
      <c r="H334" s="223">
        <v>29.82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151</v>
      </c>
      <c r="AU334" s="229" t="s">
        <v>149</v>
      </c>
      <c r="AV334" s="13" t="s">
        <v>87</v>
      </c>
      <c r="AW334" s="13" t="s">
        <v>33</v>
      </c>
      <c r="AX334" s="13" t="s">
        <v>85</v>
      </c>
      <c r="AY334" s="229" t="s">
        <v>142</v>
      </c>
    </row>
    <row r="335" spans="2:65" s="1" customFormat="1" ht="24" customHeight="1">
      <c r="B335" s="34"/>
      <c r="C335" s="194" t="s">
        <v>352</v>
      </c>
      <c r="D335" s="194" t="s">
        <v>144</v>
      </c>
      <c r="E335" s="195" t="s">
        <v>353</v>
      </c>
      <c r="F335" s="196" t="s">
        <v>354</v>
      </c>
      <c r="G335" s="197" t="s">
        <v>301</v>
      </c>
      <c r="H335" s="198">
        <v>7.8E-2</v>
      </c>
      <c r="I335" s="199"/>
      <c r="J335" s="200">
        <f>ROUND(I335*H335,2)</f>
        <v>0</v>
      </c>
      <c r="K335" s="196" t="s">
        <v>148</v>
      </c>
      <c r="L335" s="38"/>
      <c r="M335" s="201" t="s">
        <v>1</v>
      </c>
      <c r="N335" s="202" t="s">
        <v>43</v>
      </c>
      <c r="O335" s="66"/>
      <c r="P335" s="203">
        <f>O335*H335</f>
        <v>0</v>
      </c>
      <c r="Q335" s="203">
        <v>0</v>
      </c>
      <c r="R335" s="203">
        <f>Q335*H335</f>
        <v>0</v>
      </c>
      <c r="S335" s="203">
        <v>0</v>
      </c>
      <c r="T335" s="204">
        <f>S335*H335</f>
        <v>0</v>
      </c>
      <c r="AR335" s="205" t="s">
        <v>241</v>
      </c>
      <c r="AT335" s="205" t="s">
        <v>144</v>
      </c>
      <c r="AU335" s="205" t="s">
        <v>149</v>
      </c>
      <c r="AY335" s="17" t="s">
        <v>142</v>
      </c>
      <c r="BE335" s="206">
        <f>IF(N335="základní",J335,0)</f>
        <v>0</v>
      </c>
      <c r="BF335" s="206">
        <f>IF(N335="snížená",J335,0)</f>
        <v>0</v>
      </c>
      <c r="BG335" s="206">
        <f>IF(N335="zákl. přenesená",J335,0)</f>
        <v>0</v>
      </c>
      <c r="BH335" s="206">
        <f>IF(N335="sníž. přenesená",J335,0)</f>
        <v>0</v>
      </c>
      <c r="BI335" s="206">
        <f>IF(N335="nulová",J335,0)</f>
        <v>0</v>
      </c>
      <c r="BJ335" s="17" t="s">
        <v>149</v>
      </c>
      <c r="BK335" s="206">
        <f>ROUND(I335*H335,2)</f>
        <v>0</v>
      </c>
      <c r="BL335" s="17" t="s">
        <v>241</v>
      </c>
      <c r="BM335" s="205" t="s">
        <v>355</v>
      </c>
    </row>
    <row r="336" spans="2:65" s="11" customFormat="1" ht="22.9" customHeight="1">
      <c r="B336" s="179"/>
      <c r="C336" s="180"/>
      <c r="D336" s="181" t="s">
        <v>76</v>
      </c>
      <c r="E336" s="192" t="s">
        <v>356</v>
      </c>
      <c r="F336" s="192" t="s">
        <v>357</v>
      </c>
      <c r="G336" s="180"/>
      <c r="H336" s="180"/>
      <c r="I336" s="183"/>
      <c r="J336" s="193">
        <f>BK336</f>
        <v>0</v>
      </c>
      <c r="K336" s="180"/>
      <c r="L336" s="184"/>
      <c r="M336" s="185"/>
      <c r="N336" s="186"/>
      <c r="O336" s="186"/>
      <c r="P336" s="187">
        <f>SUM(P337:P347)</f>
        <v>0</v>
      </c>
      <c r="Q336" s="186"/>
      <c r="R336" s="187">
        <f>SUM(R337:R347)</f>
        <v>4.6680000000000003E-3</v>
      </c>
      <c r="S336" s="186"/>
      <c r="T336" s="188">
        <f>SUM(T337:T347)</f>
        <v>0</v>
      </c>
      <c r="AR336" s="189" t="s">
        <v>149</v>
      </c>
      <c r="AT336" s="190" t="s">
        <v>76</v>
      </c>
      <c r="AU336" s="190" t="s">
        <v>85</v>
      </c>
      <c r="AY336" s="189" t="s">
        <v>142</v>
      </c>
      <c r="BK336" s="191">
        <f>SUM(BK337:BK347)</f>
        <v>0</v>
      </c>
    </row>
    <row r="337" spans="2:65" s="1" customFormat="1" ht="16.5" customHeight="1">
      <c r="B337" s="34"/>
      <c r="C337" s="194" t="s">
        <v>358</v>
      </c>
      <c r="D337" s="194" t="s">
        <v>144</v>
      </c>
      <c r="E337" s="195" t="s">
        <v>359</v>
      </c>
      <c r="F337" s="196" t="s">
        <v>360</v>
      </c>
      <c r="G337" s="197" t="s">
        <v>361</v>
      </c>
      <c r="H337" s="198">
        <v>1</v>
      </c>
      <c r="I337" s="199"/>
      <c r="J337" s="200">
        <f>ROUND(I337*H337,2)</f>
        <v>0</v>
      </c>
      <c r="K337" s="196" t="s">
        <v>1</v>
      </c>
      <c r="L337" s="38"/>
      <c r="M337" s="201" t="s">
        <v>1</v>
      </c>
      <c r="N337" s="202" t="s">
        <v>43</v>
      </c>
      <c r="O337" s="66"/>
      <c r="P337" s="203">
        <f>O337*H337</f>
        <v>0</v>
      </c>
      <c r="Q337" s="203">
        <v>0</v>
      </c>
      <c r="R337" s="203">
        <f>Q337*H337</f>
        <v>0</v>
      </c>
      <c r="S337" s="203">
        <v>0</v>
      </c>
      <c r="T337" s="204">
        <f>S337*H337</f>
        <v>0</v>
      </c>
      <c r="AR337" s="205" t="s">
        <v>241</v>
      </c>
      <c r="AT337" s="205" t="s">
        <v>144</v>
      </c>
      <c r="AU337" s="205" t="s">
        <v>149</v>
      </c>
      <c r="AY337" s="17" t="s">
        <v>142</v>
      </c>
      <c r="BE337" s="206">
        <f>IF(N337="základní",J337,0)</f>
        <v>0</v>
      </c>
      <c r="BF337" s="206">
        <f>IF(N337="snížená",J337,0)</f>
        <v>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17" t="s">
        <v>149</v>
      </c>
      <c r="BK337" s="206">
        <f>ROUND(I337*H337,2)</f>
        <v>0</v>
      </c>
      <c r="BL337" s="17" t="s">
        <v>241</v>
      </c>
      <c r="BM337" s="205" t="s">
        <v>362</v>
      </c>
    </row>
    <row r="338" spans="2:65" s="12" customFormat="1" ht="11.25">
      <c r="B338" s="207"/>
      <c r="C338" s="208"/>
      <c r="D338" s="209" t="s">
        <v>151</v>
      </c>
      <c r="E338" s="210" t="s">
        <v>1</v>
      </c>
      <c r="F338" s="211" t="s">
        <v>85</v>
      </c>
      <c r="G338" s="208"/>
      <c r="H338" s="212">
        <v>1</v>
      </c>
      <c r="I338" s="213"/>
      <c r="J338" s="208"/>
      <c r="K338" s="208"/>
      <c r="L338" s="214"/>
      <c r="M338" s="215"/>
      <c r="N338" s="216"/>
      <c r="O338" s="216"/>
      <c r="P338" s="216"/>
      <c r="Q338" s="216"/>
      <c r="R338" s="216"/>
      <c r="S338" s="216"/>
      <c r="T338" s="217"/>
      <c r="AT338" s="218" t="s">
        <v>151</v>
      </c>
      <c r="AU338" s="218" t="s">
        <v>149</v>
      </c>
      <c r="AV338" s="12" t="s">
        <v>149</v>
      </c>
      <c r="AW338" s="12" t="s">
        <v>33</v>
      </c>
      <c r="AX338" s="12" t="s">
        <v>85</v>
      </c>
      <c r="AY338" s="218" t="s">
        <v>142</v>
      </c>
    </row>
    <row r="339" spans="2:65" s="1" customFormat="1" ht="16.5" customHeight="1">
      <c r="B339" s="34"/>
      <c r="C339" s="194" t="s">
        <v>363</v>
      </c>
      <c r="D339" s="194" t="s">
        <v>144</v>
      </c>
      <c r="E339" s="195" t="s">
        <v>364</v>
      </c>
      <c r="F339" s="196" t="s">
        <v>365</v>
      </c>
      <c r="G339" s="197" t="s">
        <v>244</v>
      </c>
      <c r="H339" s="198">
        <v>1</v>
      </c>
      <c r="I339" s="199"/>
      <c r="J339" s="200">
        <f>ROUND(I339*H339,2)</f>
        <v>0</v>
      </c>
      <c r="K339" s="196" t="s">
        <v>160</v>
      </c>
      <c r="L339" s="38"/>
      <c r="M339" s="201" t="s">
        <v>1</v>
      </c>
      <c r="N339" s="202" t="s">
        <v>43</v>
      </c>
      <c r="O339" s="66"/>
      <c r="P339" s="203">
        <f>O339*H339</f>
        <v>0</v>
      </c>
      <c r="Q339" s="203">
        <v>1.7700000000000001E-3</v>
      </c>
      <c r="R339" s="203">
        <f>Q339*H339</f>
        <v>1.7700000000000001E-3</v>
      </c>
      <c r="S339" s="203">
        <v>0</v>
      </c>
      <c r="T339" s="204">
        <f>S339*H339</f>
        <v>0</v>
      </c>
      <c r="AR339" s="205" t="s">
        <v>241</v>
      </c>
      <c r="AT339" s="205" t="s">
        <v>144</v>
      </c>
      <c r="AU339" s="205" t="s">
        <v>149</v>
      </c>
      <c r="AY339" s="17" t="s">
        <v>142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17" t="s">
        <v>149</v>
      </c>
      <c r="BK339" s="206">
        <f>ROUND(I339*H339,2)</f>
        <v>0</v>
      </c>
      <c r="BL339" s="17" t="s">
        <v>241</v>
      </c>
      <c r="BM339" s="205" t="s">
        <v>366</v>
      </c>
    </row>
    <row r="340" spans="2:65" s="14" customFormat="1" ht="11.25">
      <c r="B340" s="230"/>
      <c r="C340" s="231"/>
      <c r="D340" s="209" t="s">
        <v>151</v>
      </c>
      <c r="E340" s="232" t="s">
        <v>1</v>
      </c>
      <c r="F340" s="233" t="s">
        <v>223</v>
      </c>
      <c r="G340" s="231"/>
      <c r="H340" s="232" t="s">
        <v>1</v>
      </c>
      <c r="I340" s="234"/>
      <c r="J340" s="231"/>
      <c r="K340" s="231"/>
      <c r="L340" s="235"/>
      <c r="M340" s="236"/>
      <c r="N340" s="237"/>
      <c r="O340" s="237"/>
      <c r="P340" s="237"/>
      <c r="Q340" s="237"/>
      <c r="R340" s="237"/>
      <c r="S340" s="237"/>
      <c r="T340" s="238"/>
      <c r="AT340" s="239" t="s">
        <v>151</v>
      </c>
      <c r="AU340" s="239" t="s">
        <v>149</v>
      </c>
      <c r="AV340" s="14" t="s">
        <v>85</v>
      </c>
      <c r="AW340" s="14" t="s">
        <v>33</v>
      </c>
      <c r="AX340" s="14" t="s">
        <v>77</v>
      </c>
      <c r="AY340" s="239" t="s">
        <v>142</v>
      </c>
    </row>
    <row r="341" spans="2:65" s="12" customFormat="1" ht="11.25">
      <c r="B341" s="207"/>
      <c r="C341" s="208"/>
      <c r="D341" s="209" t="s">
        <v>151</v>
      </c>
      <c r="E341" s="210" t="s">
        <v>1</v>
      </c>
      <c r="F341" s="211" t="s">
        <v>367</v>
      </c>
      <c r="G341" s="208"/>
      <c r="H341" s="212">
        <v>1</v>
      </c>
      <c r="I341" s="213"/>
      <c r="J341" s="208"/>
      <c r="K341" s="208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151</v>
      </c>
      <c r="AU341" s="218" t="s">
        <v>149</v>
      </c>
      <c r="AV341" s="12" t="s">
        <v>149</v>
      </c>
      <c r="AW341" s="12" t="s">
        <v>33</v>
      </c>
      <c r="AX341" s="12" t="s">
        <v>85</v>
      </c>
      <c r="AY341" s="218" t="s">
        <v>142</v>
      </c>
    </row>
    <row r="342" spans="2:65" s="1" customFormat="1" ht="16.5" customHeight="1">
      <c r="B342" s="34"/>
      <c r="C342" s="194" t="s">
        <v>368</v>
      </c>
      <c r="D342" s="194" t="s">
        <v>144</v>
      </c>
      <c r="E342" s="195" t="s">
        <v>369</v>
      </c>
      <c r="F342" s="196" t="s">
        <v>370</v>
      </c>
      <c r="G342" s="197" t="s">
        <v>244</v>
      </c>
      <c r="H342" s="198">
        <v>6.3</v>
      </c>
      <c r="I342" s="199"/>
      <c r="J342" s="200">
        <f>ROUND(I342*H342,2)</f>
        <v>0</v>
      </c>
      <c r="K342" s="196" t="s">
        <v>160</v>
      </c>
      <c r="L342" s="38"/>
      <c r="M342" s="201" t="s">
        <v>1</v>
      </c>
      <c r="N342" s="202" t="s">
        <v>43</v>
      </c>
      <c r="O342" s="66"/>
      <c r="P342" s="203">
        <f>O342*H342</f>
        <v>0</v>
      </c>
      <c r="Q342" s="203">
        <v>4.6000000000000001E-4</v>
      </c>
      <c r="R342" s="203">
        <f>Q342*H342</f>
        <v>2.898E-3</v>
      </c>
      <c r="S342" s="203">
        <v>0</v>
      </c>
      <c r="T342" s="204">
        <f>S342*H342</f>
        <v>0</v>
      </c>
      <c r="AR342" s="205" t="s">
        <v>241</v>
      </c>
      <c r="AT342" s="205" t="s">
        <v>144</v>
      </c>
      <c r="AU342" s="205" t="s">
        <v>149</v>
      </c>
      <c r="AY342" s="17" t="s">
        <v>142</v>
      </c>
      <c r="BE342" s="206">
        <f>IF(N342="základní",J342,0)</f>
        <v>0</v>
      </c>
      <c r="BF342" s="206">
        <f>IF(N342="snížená",J342,0)</f>
        <v>0</v>
      </c>
      <c r="BG342" s="206">
        <f>IF(N342="zákl. přenesená",J342,0)</f>
        <v>0</v>
      </c>
      <c r="BH342" s="206">
        <f>IF(N342="sníž. přenesená",J342,0)</f>
        <v>0</v>
      </c>
      <c r="BI342" s="206">
        <f>IF(N342="nulová",J342,0)</f>
        <v>0</v>
      </c>
      <c r="BJ342" s="17" t="s">
        <v>149</v>
      </c>
      <c r="BK342" s="206">
        <f>ROUND(I342*H342,2)</f>
        <v>0</v>
      </c>
      <c r="BL342" s="17" t="s">
        <v>241</v>
      </c>
      <c r="BM342" s="205" t="s">
        <v>371</v>
      </c>
    </row>
    <row r="343" spans="2:65" s="14" customFormat="1" ht="11.25">
      <c r="B343" s="230"/>
      <c r="C343" s="231"/>
      <c r="D343" s="209" t="s">
        <v>151</v>
      </c>
      <c r="E343" s="232" t="s">
        <v>1</v>
      </c>
      <c r="F343" s="233" t="s">
        <v>219</v>
      </c>
      <c r="G343" s="231"/>
      <c r="H343" s="232" t="s">
        <v>1</v>
      </c>
      <c r="I343" s="234"/>
      <c r="J343" s="231"/>
      <c r="K343" s="231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151</v>
      </c>
      <c r="AU343" s="239" t="s">
        <v>149</v>
      </c>
      <c r="AV343" s="14" t="s">
        <v>85</v>
      </c>
      <c r="AW343" s="14" t="s">
        <v>33</v>
      </c>
      <c r="AX343" s="14" t="s">
        <v>77</v>
      </c>
      <c r="AY343" s="239" t="s">
        <v>142</v>
      </c>
    </row>
    <row r="344" spans="2:65" s="12" customFormat="1" ht="11.25">
      <c r="B344" s="207"/>
      <c r="C344" s="208"/>
      <c r="D344" s="209" t="s">
        <v>151</v>
      </c>
      <c r="E344" s="210" t="s">
        <v>1</v>
      </c>
      <c r="F344" s="211" t="s">
        <v>289</v>
      </c>
      <c r="G344" s="208"/>
      <c r="H344" s="212">
        <v>3.8</v>
      </c>
      <c r="I344" s="213"/>
      <c r="J344" s="208"/>
      <c r="K344" s="208"/>
      <c r="L344" s="214"/>
      <c r="M344" s="215"/>
      <c r="N344" s="216"/>
      <c r="O344" s="216"/>
      <c r="P344" s="216"/>
      <c r="Q344" s="216"/>
      <c r="R344" s="216"/>
      <c r="S344" s="216"/>
      <c r="T344" s="217"/>
      <c r="AT344" s="218" t="s">
        <v>151</v>
      </c>
      <c r="AU344" s="218" t="s">
        <v>149</v>
      </c>
      <c r="AV344" s="12" t="s">
        <v>149</v>
      </c>
      <c r="AW344" s="12" t="s">
        <v>33</v>
      </c>
      <c r="AX344" s="12" t="s">
        <v>77</v>
      </c>
      <c r="AY344" s="218" t="s">
        <v>142</v>
      </c>
    </row>
    <row r="345" spans="2:65" s="12" customFormat="1" ht="11.25">
      <c r="B345" s="207"/>
      <c r="C345" s="208"/>
      <c r="D345" s="209" t="s">
        <v>151</v>
      </c>
      <c r="E345" s="210" t="s">
        <v>1</v>
      </c>
      <c r="F345" s="211" t="s">
        <v>290</v>
      </c>
      <c r="G345" s="208"/>
      <c r="H345" s="212">
        <v>2.5</v>
      </c>
      <c r="I345" s="213"/>
      <c r="J345" s="208"/>
      <c r="K345" s="208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151</v>
      </c>
      <c r="AU345" s="218" t="s">
        <v>149</v>
      </c>
      <c r="AV345" s="12" t="s">
        <v>149</v>
      </c>
      <c r="AW345" s="12" t="s">
        <v>33</v>
      </c>
      <c r="AX345" s="12" t="s">
        <v>77</v>
      </c>
      <c r="AY345" s="218" t="s">
        <v>142</v>
      </c>
    </row>
    <row r="346" spans="2:65" s="13" customFormat="1" ht="11.25">
      <c r="B346" s="219"/>
      <c r="C346" s="220"/>
      <c r="D346" s="209" t="s">
        <v>151</v>
      </c>
      <c r="E346" s="221" t="s">
        <v>1</v>
      </c>
      <c r="F346" s="222" t="s">
        <v>157</v>
      </c>
      <c r="G346" s="220"/>
      <c r="H346" s="223">
        <v>6.3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151</v>
      </c>
      <c r="AU346" s="229" t="s">
        <v>149</v>
      </c>
      <c r="AV346" s="13" t="s">
        <v>87</v>
      </c>
      <c r="AW346" s="13" t="s">
        <v>33</v>
      </c>
      <c r="AX346" s="13" t="s">
        <v>85</v>
      </c>
      <c r="AY346" s="229" t="s">
        <v>142</v>
      </c>
    </row>
    <row r="347" spans="2:65" s="1" customFormat="1" ht="24" customHeight="1">
      <c r="B347" s="34"/>
      <c r="C347" s="194" t="s">
        <v>372</v>
      </c>
      <c r="D347" s="194" t="s">
        <v>144</v>
      </c>
      <c r="E347" s="195" t="s">
        <v>373</v>
      </c>
      <c r="F347" s="196" t="s">
        <v>374</v>
      </c>
      <c r="G347" s="197" t="s">
        <v>301</v>
      </c>
      <c r="H347" s="198">
        <v>5.0000000000000001E-3</v>
      </c>
      <c r="I347" s="199"/>
      <c r="J347" s="200">
        <f>ROUND(I347*H347,2)</f>
        <v>0</v>
      </c>
      <c r="K347" s="196" t="s">
        <v>148</v>
      </c>
      <c r="L347" s="38"/>
      <c r="M347" s="201" t="s">
        <v>1</v>
      </c>
      <c r="N347" s="202" t="s">
        <v>43</v>
      </c>
      <c r="O347" s="66"/>
      <c r="P347" s="203">
        <f>O347*H347</f>
        <v>0</v>
      </c>
      <c r="Q347" s="203">
        <v>0</v>
      </c>
      <c r="R347" s="203">
        <f>Q347*H347</f>
        <v>0</v>
      </c>
      <c r="S347" s="203">
        <v>0</v>
      </c>
      <c r="T347" s="204">
        <f>S347*H347</f>
        <v>0</v>
      </c>
      <c r="AR347" s="205" t="s">
        <v>241</v>
      </c>
      <c r="AT347" s="205" t="s">
        <v>144</v>
      </c>
      <c r="AU347" s="205" t="s">
        <v>149</v>
      </c>
      <c r="AY347" s="17" t="s">
        <v>142</v>
      </c>
      <c r="BE347" s="206">
        <f>IF(N347="základní",J347,0)</f>
        <v>0</v>
      </c>
      <c r="BF347" s="206">
        <f>IF(N347="snížená",J347,0)</f>
        <v>0</v>
      </c>
      <c r="BG347" s="206">
        <f>IF(N347="zákl. přenesená",J347,0)</f>
        <v>0</v>
      </c>
      <c r="BH347" s="206">
        <f>IF(N347="sníž. přenesená",J347,0)</f>
        <v>0</v>
      </c>
      <c r="BI347" s="206">
        <f>IF(N347="nulová",J347,0)</f>
        <v>0</v>
      </c>
      <c r="BJ347" s="17" t="s">
        <v>149</v>
      </c>
      <c r="BK347" s="206">
        <f>ROUND(I347*H347,2)</f>
        <v>0</v>
      </c>
      <c r="BL347" s="17" t="s">
        <v>241</v>
      </c>
      <c r="BM347" s="205" t="s">
        <v>375</v>
      </c>
    </row>
    <row r="348" spans="2:65" s="11" customFormat="1" ht="22.9" customHeight="1">
      <c r="B348" s="179"/>
      <c r="C348" s="180"/>
      <c r="D348" s="181" t="s">
        <v>76</v>
      </c>
      <c r="E348" s="192" t="s">
        <v>376</v>
      </c>
      <c r="F348" s="192" t="s">
        <v>377</v>
      </c>
      <c r="G348" s="180"/>
      <c r="H348" s="180"/>
      <c r="I348" s="183"/>
      <c r="J348" s="193">
        <f>BK348</f>
        <v>0</v>
      </c>
      <c r="K348" s="180"/>
      <c r="L348" s="184"/>
      <c r="M348" s="185"/>
      <c r="N348" s="186"/>
      <c r="O348" s="186"/>
      <c r="P348" s="187">
        <f>SUM(P349:P357)</f>
        <v>0</v>
      </c>
      <c r="Q348" s="186"/>
      <c r="R348" s="187">
        <f>SUM(R349:R357)</f>
        <v>1.5516E-2</v>
      </c>
      <c r="S348" s="186"/>
      <c r="T348" s="188">
        <f>SUM(T349:T357)</f>
        <v>0</v>
      </c>
      <c r="AR348" s="189" t="s">
        <v>149</v>
      </c>
      <c r="AT348" s="190" t="s">
        <v>76</v>
      </c>
      <c r="AU348" s="190" t="s">
        <v>85</v>
      </c>
      <c r="AY348" s="189" t="s">
        <v>142</v>
      </c>
      <c r="BK348" s="191">
        <f>SUM(BK349:BK357)</f>
        <v>0</v>
      </c>
    </row>
    <row r="349" spans="2:65" s="1" customFormat="1" ht="24" customHeight="1">
      <c r="B349" s="34"/>
      <c r="C349" s="194" t="s">
        <v>378</v>
      </c>
      <c r="D349" s="194" t="s">
        <v>144</v>
      </c>
      <c r="E349" s="195" t="s">
        <v>379</v>
      </c>
      <c r="F349" s="196" t="s">
        <v>380</v>
      </c>
      <c r="G349" s="197" t="s">
        <v>244</v>
      </c>
      <c r="H349" s="198">
        <v>16.600000000000001</v>
      </c>
      <c r="I349" s="199"/>
      <c r="J349" s="200">
        <f>ROUND(I349*H349,2)</f>
        <v>0</v>
      </c>
      <c r="K349" s="196" t="s">
        <v>148</v>
      </c>
      <c r="L349" s="38"/>
      <c r="M349" s="201" t="s">
        <v>1</v>
      </c>
      <c r="N349" s="202" t="s">
        <v>43</v>
      </c>
      <c r="O349" s="66"/>
      <c r="P349" s="203">
        <f>O349*H349</f>
        <v>0</v>
      </c>
      <c r="Q349" s="203">
        <v>6.6E-4</v>
      </c>
      <c r="R349" s="203">
        <f>Q349*H349</f>
        <v>1.0956E-2</v>
      </c>
      <c r="S349" s="203">
        <v>0</v>
      </c>
      <c r="T349" s="204">
        <f>S349*H349</f>
        <v>0</v>
      </c>
      <c r="AR349" s="205" t="s">
        <v>241</v>
      </c>
      <c r="AT349" s="205" t="s">
        <v>144</v>
      </c>
      <c r="AU349" s="205" t="s">
        <v>149</v>
      </c>
      <c r="AY349" s="17" t="s">
        <v>142</v>
      </c>
      <c r="BE349" s="206">
        <f>IF(N349="základní",J349,0)</f>
        <v>0</v>
      </c>
      <c r="BF349" s="206">
        <f>IF(N349="snížená",J349,0)</f>
        <v>0</v>
      </c>
      <c r="BG349" s="206">
        <f>IF(N349="zákl. přenesená",J349,0)</f>
        <v>0</v>
      </c>
      <c r="BH349" s="206">
        <f>IF(N349="sníž. přenesená",J349,0)</f>
        <v>0</v>
      </c>
      <c r="BI349" s="206">
        <f>IF(N349="nulová",J349,0)</f>
        <v>0</v>
      </c>
      <c r="BJ349" s="17" t="s">
        <v>149</v>
      </c>
      <c r="BK349" s="206">
        <f>ROUND(I349*H349,2)</f>
        <v>0</v>
      </c>
      <c r="BL349" s="17" t="s">
        <v>241</v>
      </c>
      <c r="BM349" s="205" t="s">
        <v>381</v>
      </c>
    </row>
    <row r="350" spans="2:65" s="14" customFormat="1" ht="11.25">
      <c r="B350" s="230"/>
      <c r="C350" s="231"/>
      <c r="D350" s="209" t="s">
        <v>151</v>
      </c>
      <c r="E350" s="232" t="s">
        <v>1</v>
      </c>
      <c r="F350" s="233" t="s">
        <v>223</v>
      </c>
      <c r="G350" s="231"/>
      <c r="H350" s="232" t="s">
        <v>1</v>
      </c>
      <c r="I350" s="234"/>
      <c r="J350" s="231"/>
      <c r="K350" s="231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151</v>
      </c>
      <c r="AU350" s="239" t="s">
        <v>149</v>
      </c>
      <c r="AV350" s="14" t="s">
        <v>85</v>
      </c>
      <c r="AW350" s="14" t="s">
        <v>33</v>
      </c>
      <c r="AX350" s="14" t="s">
        <v>77</v>
      </c>
      <c r="AY350" s="239" t="s">
        <v>142</v>
      </c>
    </row>
    <row r="351" spans="2:65" s="12" customFormat="1" ht="11.25">
      <c r="B351" s="207"/>
      <c r="C351" s="208"/>
      <c r="D351" s="209" t="s">
        <v>151</v>
      </c>
      <c r="E351" s="210" t="s">
        <v>1</v>
      </c>
      <c r="F351" s="211" t="s">
        <v>291</v>
      </c>
      <c r="G351" s="208"/>
      <c r="H351" s="212">
        <v>16.600000000000001</v>
      </c>
      <c r="I351" s="213"/>
      <c r="J351" s="208"/>
      <c r="K351" s="208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151</v>
      </c>
      <c r="AU351" s="218" t="s">
        <v>149</v>
      </c>
      <c r="AV351" s="12" t="s">
        <v>149</v>
      </c>
      <c r="AW351" s="12" t="s">
        <v>33</v>
      </c>
      <c r="AX351" s="12" t="s">
        <v>77</v>
      </c>
      <c r="AY351" s="218" t="s">
        <v>142</v>
      </c>
    </row>
    <row r="352" spans="2:65" s="13" customFormat="1" ht="11.25">
      <c r="B352" s="219"/>
      <c r="C352" s="220"/>
      <c r="D352" s="209" t="s">
        <v>151</v>
      </c>
      <c r="E352" s="221" t="s">
        <v>1</v>
      </c>
      <c r="F352" s="222" t="s">
        <v>157</v>
      </c>
      <c r="G352" s="220"/>
      <c r="H352" s="223">
        <v>16.600000000000001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151</v>
      </c>
      <c r="AU352" s="229" t="s">
        <v>149</v>
      </c>
      <c r="AV352" s="13" t="s">
        <v>87</v>
      </c>
      <c r="AW352" s="13" t="s">
        <v>33</v>
      </c>
      <c r="AX352" s="13" t="s">
        <v>85</v>
      </c>
      <c r="AY352" s="229" t="s">
        <v>142</v>
      </c>
    </row>
    <row r="353" spans="2:65" s="1" customFormat="1" ht="16.5" customHeight="1">
      <c r="B353" s="34"/>
      <c r="C353" s="194" t="s">
        <v>382</v>
      </c>
      <c r="D353" s="194" t="s">
        <v>144</v>
      </c>
      <c r="E353" s="195" t="s">
        <v>383</v>
      </c>
      <c r="F353" s="196" t="s">
        <v>384</v>
      </c>
      <c r="G353" s="197" t="s">
        <v>385</v>
      </c>
      <c r="H353" s="198">
        <v>6</v>
      </c>
      <c r="I353" s="199"/>
      <c r="J353" s="200">
        <f>ROUND(I353*H353,2)</f>
        <v>0</v>
      </c>
      <c r="K353" s="196" t="s">
        <v>160</v>
      </c>
      <c r="L353" s="38"/>
      <c r="M353" s="201" t="s">
        <v>1</v>
      </c>
      <c r="N353" s="202" t="s">
        <v>43</v>
      </c>
      <c r="O353" s="66"/>
      <c r="P353" s="203">
        <f>O353*H353</f>
        <v>0</v>
      </c>
      <c r="Q353" s="203">
        <v>7.6000000000000004E-4</v>
      </c>
      <c r="R353" s="203">
        <f>Q353*H353</f>
        <v>4.5599999999999998E-3</v>
      </c>
      <c r="S353" s="203">
        <v>0</v>
      </c>
      <c r="T353" s="204">
        <f>S353*H353</f>
        <v>0</v>
      </c>
      <c r="AR353" s="205" t="s">
        <v>241</v>
      </c>
      <c r="AT353" s="205" t="s">
        <v>144</v>
      </c>
      <c r="AU353" s="205" t="s">
        <v>149</v>
      </c>
      <c r="AY353" s="17" t="s">
        <v>142</v>
      </c>
      <c r="BE353" s="206">
        <f>IF(N353="základní",J353,0)</f>
        <v>0</v>
      </c>
      <c r="BF353" s="206">
        <f>IF(N353="snížená",J353,0)</f>
        <v>0</v>
      </c>
      <c r="BG353" s="206">
        <f>IF(N353="zákl. přenesená",J353,0)</f>
        <v>0</v>
      </c>
      <c r="BH353" s="206">
        <f>IF(N353="sníž. přenesená",J353,0)</f>
        <v>0</v>
      </c>
      <c r="BI353" s="206">
        <f>IF(N353="nulová",J353,0)</f>
        <v>0</v>
      </c>
      <c r="BJ353" s="17" t="s">
        <v>149</v>
      </c>
      <c r="BK353" s="206">
        <f>ROUND(I353*H353,2)</f>
        <v>0</v>
      </c>
      <c r="BL353" s="17" t="s">
        <v>241</v>
      </c>
      <c r="BM353" s="205" t="s">
        <v>386</v>
      </c>
    </row>
    <row r="354" spans="2:65" s="12" customFormat="1" ht="11.25">
      <c r="B354" s="207"/>
      <c r="C354" s="208"/>
      <c r="D354" s="209" t="s">
        <v>151</v>
      </c>
      <c r="E354" s="210" t="s">
        <v>1</v>
      </c>
      <c r="F354" s="211" t="s">
        <v>387</v>
      </c>
      <c r="G354" s="208"/>
      <c r="H354" s="212">
        <v>3</v>
      </c>
      <c r="I354" s="213"/>
      <c r="J354" s="208"/>
      <c r="K354" s="208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151</v>
      </c>
      <c r="AU354" s="218" t="s">
        <v>149</v>
      </c>
      <c r="AV354" s="12" t="s">
        <v>149</v>
      </c>
      <c r="AW354" s="12" t="s">
        <v>33</v>
      </c>
      <c r="AX354" s="12" t="s">
        <v>77</v>
      </c>
      <c r="AY354" s="218" t="s">
        <v>142</v>
      </c>
    </row>
    <row r="355" spans="2:65" s="12" customFormat="1" ht="11.25">
      <c r="B355" s="207"/>
      <c r="C355" s="208"/>
      <c r="D355" s="209" t="s">
        <v>151</v>
      </c>
      <c r="E355" s="210" t="s">
        <v>1</v>
      </c>
      <c r="F355" s="211" t="s">
        <v>388</v>
      </c>
      <c r="G355" s="208"/>
      <c r="H355" s="212">
        <v>3</v>
      </c>
      <c r="I355" s="213"/>
      <c r="J355" s="208"/>
      <c r="K355" s="208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151</v>
      </c>
      <c r="AU355" s="218" t="s">
        <v>149</v>
      </c>
      <c r="AV355" s="12" t="s">
        <v>149</v>
      </c>
      <c r="AW355" s="12" t="s">
        <v>33</v>
      </c>
      <c r="AX355" s="12" t="s">
        <v>77</v>
      </c>
      <c r="AY355" s="218" t="s">
        <v>142</v>
      </c>
    </row>
    <row r="356" spans="2:65" s="13" customFormat="1" ht="11.25">
      <c r="B356" s="219"/>
      <c r="C356" s="220"/>
      <c r="D356" s="209" t="s">
        <v>151</v>
      </c>
      <c r="E356" s="221" t="s">
        <v>1</v>
      </c>
      <c r="F356" s="222" t="s">
        <v>157</v>
      </c>
      <c r="G356" s="220"/>
      <c r="H356" s="223">
        <v>6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151</v>
      </c>
      <c r="AU356" s="229" t="s">
        <v>149</v>
      </c>
      <c r="AV356" s="13" t="s">
        <v>87</v>
      </c>
      <c r="AW356" s="13" t="s">
        <v>33</v>
      </c>
      <c r="AX356" s="13" t="s">
        <v>85</v>
      </c>
      <c r="AY356" s="229" t="s">
        <v>142</v>
      </c>
    </row>
    <row r="357" spans="2:65" s="1" customFormat="1" ht="24" customHeight="1">
      <c r="B357" s="34"/>
      <c r="C357" s="194" t="s">
        <v>389</v>
      </c>
      <c r="D357" s="194" t="s">
        <v>144</v>
      </c>
      <c r="E357" s="195" t="s">
        <v>390</v>
      </c>
      <c r="F357" s="196" t="s">
        <v>391</v>
      </c>
      <c r="G357" s="197" t="s">
        <v>301</v>
      </c>
      <c r="H357" s="198">
        <v>1.6E-2</v>
      </c>
      <c r="I357" s="199"/>
      <c r="J357" s="200">
        <f>ROUND(I357*H357,2)</f>
        <v>0</v>
      </c>
      <c r="K357" s="196" t="s">
        <v>148</v>
      </c>
      <c r="L357" s="38"/>
      <c r="M357" s="201" t="s">
        <v>1</v>
      </c>
      <c r="N357" s="202" t="s">
        <v>43</v>
      </c>
      <c r="O357" s="66"/>
      <c r="P357" s="203">
        <f>O357*H357</f>
        <v>0</v>
      </c>
      <c r="Q357" s="203">
        <v>0</v>
      </c>
      <c r="R357" s="203">
        <f>Q357*H357</f>
        <v>0</v>
      </c>
      <c r="S357" s="203">
        <v>0</v>
      </c>
      <c r="T357" s="204">
        <f>S357*H357</f>
        <v>0</v>
      </c>
      <c r="AR357" s="205" t="s">
        <v>241</v>
      </c>
      <c r="AT357" s="205" t="s">
        <v>144</v>
      </c>
      <c r="AU357" s="205" t="s">
        <v>149</v>
      </c>
      <c r="AY357" s="17" t="s">
        <v>142</v>
      </c>
      <c r="BE357" s="206">
        <f>IF(N357="základní",J357,0)</f>
        <v>0</v>
      </c>
      <c r="BF357" s="206">
        <f>IF(N357="snížená",J357,0)</f>
        <v>0</v>
      </c>
      <c r="BG357" s="206">
        <f>IF(N357="zákl. přenesená",J357,0)</f>
        <v>0</v>
      </c>
      <c r="BH357" s="206">
        <f>IF(N357="sníž. přenesená",J357,0)</f>
        <v>0</v>
      </c>
      <c r="BI357" s="206">
        <f>IF(N357="nulová",J357,0)</f>
        <v>0</v>
      </c>
      <c r="BJ357" s="17" t="s">
        <v>149</v>
      </c>
      <c r="BK357" s="206">
        <f>ROUND(I357*H357,2)</f>
        <v>0</v>
      </c>
      <c r="BL357" s="17" t="s">
        <v>241</v>
      </c>
      <c r="BM357" s="205" t="s">
        <v>392</v>
      </c>
    </row>
    <row r="358" spans="2:65" s="11" customFormat="1" ht="22.9" customHeight="1">
      <c r="B358" s="179"/>
      <c r="C358" s="180"/>
      <c r="D358" s="181" t="s">
        <v>76</v>
      </c>
      <c r="E358" s="192" t="s">
        <v>393</v>
      </c>
      <c r="F358" s="192" t="s">
        <v>394</v>
      </c>
      <c r="G358" s="180"/>
      <c r="H358" s="180"/>
      <c r="I358" s="183"/>
      <c r="J358" s="193">
        <f>BK358</f>
        <v>0</v>
      </c>
      <c r="K358" s="180"/>
      <c r="L358" s="184"/>
      <c r="M358" s="185"/>
      <c r="N358" s="186"/>
      <c r="O358" s="186"/>
      <c r="P358" s="187">
        <f>SUM(P359:P378)</f>
        <v>0</v>
      </c>
      <c r="Q358" s="186"/>
      <c r="R358" s="187">
        <f>SUM(R359:R378)</f>
        <v>5.5689999999999996E-2</v>
      </c>
      <c r="S358" s="186"/>
      <c r="T358" s="188">
        <f>SUM(T359:T378)</f>
        <v>7.4810000000000001E-2</v>
      </c>
      <c r="AR358" s="189" t="s">
        <v>149</v>
      </c>
      <c r="AT358" s="190" t="s">
        <v>76</v>
      </c>
      <c r="AU358" s="190" t="s">
        <v>85</v>
      </c>
      <c r="AY358" s="189" t="s">
        <v>142</v>
      </c>
      <c r="BK358" s="191">
        <f>SUM(BK359:BK378)</f>
        <v>0</v>
      </c>
    </row>
    <row r="359" spans="2:65" s="1" customFormat="1" ht="16.5" customHeight="1">
      <c r="B359" s="34"/>
      <c r="C359" s="194" t="s">
        <v>395</v>
      </c>
      <c r="D359" s="194" t="s">
        <v>144</v>
      </c>
      <c r="E359" s="195" t="s">
        <v>396</v>
      </c>
      <c r="F359" s="196" t="s">
        <v>397</v>
      </c>
      <c r="G359" s="197" t="s">
        <v>398</v>
      </c>
      <c r="H359" s="198">
        <v>1</v>
      </c>
      <c r="I359" s="199"/>
      <c r="J359" s="200">
        <f>ROUND(I359*H359,2)</f>
        <v>0</v>
      </c>
      <c r="K359" s="196" t="s">
        <v>160</v>
      </c>
      <c r="L359" s="38"/>
      <c r="M359" s="201" t="s">
        <v>1</v>
      </c>
      <c r="N359" s="202" t="s">
        <v>43</v>
      </c>
      <c r="O359" s="66"/>
      <c r="P359" s="203">
        <f>O359*H359</f>
        <v>0</v>
      </c>
      <c r="Q359" s="203">
        <v>0</v>
      </c>
      <c r="R359" s="203">
        <f>Q359*H359</f>
        <v>0</v>
      </c>
      <c r="S359" s="203">
        <v>1.933E-2</v>
      </c>
      <c r="T359" s="204">
        <f>S359*H359</f>
        <v>1.933E-2</v>
      </c>
      <c r="AR359" s="205" t="s">
        <v>241</v>
      </c>
      <c r="AT359" s="205" t="s">
        <v>144</v>
      </c>
      <c r="AU359" s="205" t="s">
        <v>149</v>
      </c>
      <c r="AY359" s="17" t="s">
        <v>142</v>
      </c>
      <c r="BE359" s="206">
        <f>IF(N359="základní",J359,0)</f>
        <v>0</v>
      </c>
      <c r="BF359" s="206">
        <f>IF(N359="snížená",J359,0)</f>
        <v>0</v>
      </c>
      <c r="BG359" s="206">
        <f>IF(N359="zákl. přenesená",J359,0)</f>
        <v>0</v>
      </c>
      <c r="BH359" s="206">
        <f>IF(N359="sníž. přenesená",J359,0)</f>
        <v>0</v>
      </c>
      <c r="BI359" s="206">
        <f>IF(N359="nulová",J359,0)</f>
        <v>0</v>
      </c>
      <c r="BJ359" s="17" t="s">
        <v>149</v>
      </c>
      <c r="BK359" s="206">
        <f>ROUND(I359*H359,2)</f>
        <v>0</v>
      </c>
      <c r="BL359" s="17" t="s">
        <v>241</v>
      </c>
      <c r="BM359" s="205" t="s">
        <v>399</v>
      </c>
    </row>
    <row r="360" spans="2:65" s="12" customFormat="1" ht="11.25">
      <c r="B360" s="207"/>
      <c r="C360" s="208"/>
      <c r="D360" s="209" t="s">
        <v>151</v>
      </c>
      <c r="E360" s="210" t="s">
        <v>1</v>
      </c>
      <c r="F360" s="211" t="s">
        <v>85</v>
      </c>
      <c r="G360" s="208"/>
      <c r="H360" s="212">
        <v>1</v>
      </c>
      <c r="I360" s="213"/>
      <c r="J360" s="208"/>
      <c r="K360" s="208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151</v>
      </c>
      <c r="AU360" s="218" t="s">
        <v>149</v>
      </c>
      <c r="AV360" s="12" t="s">
        <v>149</v>
      </c>
      <c r="AW360" s="12" t="s">
        <v>33</v>
      </c>
      <c r="AX360" s="12" t="s">
        <v>85</v>
      </c>
      <c r="AY360" s="218" t="s">
        <v>142</v>
      </c>
    </row>
    <row r="361" spans="2:65" s="1" customFormat="1" ht="24" customHeight="1">
      <c r="B361" s="34"/>
      <c r="C361" s="194" t="s">
        <v>400</v>
      </c>
      <c r="D361" s="194" t="s">
        <v>144</v>
      </c>
      <c r="E361" s="195" t="s">
        <v>401</v>
      </c>
      <c r="F361" s="196" t="s">
        <v>402</v>
      </c>
      <c r="G361" s="197" t="s">
        <v>398</v>
      </c>
      <c r="H361" s="198">
        <v>1</v>
      </c>
      <c r="I361" s="199"/>
      <c r="J361" s="200">
        <f>ROUND(I361*H361,2)</f>
        <v>0</v>
      </c>
      <c r="K361" s="196" t="s">
        <v>160</v>
      </c>
      <c r="L361" s="38"/>
      <c r="M361" s="201" t="s">
        <v>1</v>
      </c>
      <c r="N361" s="202" t="s">
        <v>43</v>
      </c>
      <c r="O361" s="66"/>
      <c r="P361" s="203">
        <f>O361*H361</f>
        <v>0</v>
      </c>
      <c r="Q361" s="203">
        <v>1.6920000000000001E-2</v>
      </c>
      <c r="R361" s="203">
        <f>Q361*H361</f>
        <v>1.6920000000000001E-2</v>
      </c>
      <c r="S361" s="203">
        <v>0</v>
      </c>
      <c r="T361" s="204">
        <f>S361*H361</f>
        <v>0</v>
      </c>
      <c r="AR361" s="205" t="s">
        <v>241</v>
      </c>
      <c r="AT361" s="205" t="s">
        <v>144</v>
      </c>
      <c r="AU361" s="205" t="s">
        <v>149</v>
      </c>
      <c r="AY361" s="17" t="s">
        <v>142</v>
      </c>
      <c r="BE361" s="206">
        <f>IF(N361="základní",J361,0)</f>
        <v>0</v>
      </c>
      <c r="BF361" s="206">
        <f>IF(N361="snížená",J361,0)</f>
        <v>0</v>
      </c>
      <c r="BG361" s="206">
        <f>IF(N361="zákl. přenesená",J361,0)</f>
        <v>0</v>
      </c>
      <c r="BH361" s="206">
        <f>IF(N361="sníž. přenesená",J361,0)</f>
        <v>0</v>
      </c>
      <c r="BI361" s="206">
        <f>IF(N361="nulová",J361,0)</f>
        <v>0</v>
      </c>
      <c r="BJ361" s="17" t="s">
        <v>149</v>
      </c>
      <c r="BK361" s="206">
        <f>ROUND(I361*H361,2)</f>
        <v>0</v>
      </c>
      <c r="BL361" s="17" t="s">
        <v>241</v>
      </c>
      <c r="BM361" s="205" t="s">
        <v>403</v>
      </c>
    </row>
    <row r="362" spans="2:65" s="12" customFormat="1" ht="11.25">
      <c r="B362" s="207"/>
      <c r="C362" s="208"/>
      <c r="D362" s="209" t="s">
        <v>151</v>
      </c>
      <c r="E362" s="210" t="s">
        <v>1</v>
      </c>
      <c r="F362" s="211" t="s">
        <v>85</v>
      </c>
      <c r="G362" s="208"/>
      <c r="H362" s="212">
        <v>1</v>
      </c>
      <c r="I362" s="213"/>
      <c r="J362" s="208"/>
      <c r="K362" s="208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151</v>
      </c>
      <c r="AU362" s="218" t="s">
        <v>149</v>
      </c>
      <c r="AV362" s="12" t="s">
        <v>149</v>
      </c>
      <c r="AW362" s="12" t="s">
        <v>33</v>
      </c>
      <c r="AX362" s="12" t="s">
        <v>85</v>
      </c>
      <c r="AY362" s="218" t="s">
        <v>142</v>
      </c>
    </row>
    <row r="363" spans="2:65" s="1" customFormat="1" ht="16.5" customHeight="1">
      <c r="B363" s="34"/>
      <c r="C363" s="194" t="s">
        <v>404</v>
      </c>
      <c r="D363" s="194" t="s">
        <v>144</v>
      </c>
      <c r="E363" s="195" t="s">
        <v>405</v>
      </c>
      <c r="F363" s="196" t="s">
        <v>406</v>
      </c>
      <c r="G363" s="197" t="s">
        <v>398</v>
      </c>
      <c r="H363" s="198">
        <v>1</v>
      </c>
      <c r="I363" s="199"/>
      <c r="J363" s="200">
        <f>ROUND(I363*H363,2)</f>
        <v>0</v>
      </c>
      <c r="K363" s="196" t="s">
        <v>160</v>
      </c>
      <c r="L363" s="38"/>
      <c r="M363" s="201" t="s">
        <v>1</v>
      </c>
      <c r="N363" s="202" t="s">
        <v>43</v>
      </c>
      <c r="O363" s="66"/>
      <c r="P363" s="203">
        <f>O363*H363</f>
        <v>0</v>
      </c>
      <c r="Q363" s="203">
        <v>0</v>
      </c>
      <c r="R363" s="203">
        <f>Q363*H363</f>
        <v>0</v>
      </c>
      <c r="S363" s="203">
        <v>1.9460000000000002E-2</v>
      </c>
      <c r="T363" s="204">
        <f>S363*H363</f>
        <v>1.9460000000000002E-2</v>
      </c>
      <c r="AR363" s="205" t="s">
        <v>241</v>
      </c>
      <c r="AT363" s="205" t="s">
        <v>144</v>
      </c>
      <c r="AU363" s="205" t="s">
        <v>149</v>
      </c>
      <c r="AY363" s="17" t="s">
        <v>142</v>
      </c>
      <c r="BE363" s="206">
        <f>IF(N363="základní",J363,0)</f>
        <v>0</v>
      </c>
      <c r="BF363" s="206">
        <f>IF(N363="snížená",J363,0)</f>
        <v>0</v>
      </c>
      <c r="BG363" s="206">
        <f>IF(N363="zákl. přenesená",J363,0)</f>
        <v>0</v>
      </c>
      <c r="BH363" s="206">
        <f>IF(N363="sníž. přenesená",J363,0)</f>
        <v>0</v>
      </c>
      <c r="BI363" s="206">
        <f>IF(N363="nulová",J363,0)</f>
        <v>0</v>
      </c>
      <c r="BJ363" s="17" t="s">
        <v>149</v>
      </c>
      <c r="BK363" s="206">
        <f>ROUND(I363*H363,2)</f>
        <v>0</v>
      </c>
      <c r="BL363" s="17" t="s">
        <v>241</v>
      </c>
      <c r="BM363" s="205" t="s">
        <v>407</v>
      </c>
    </row>
    <row r="364" spans="2:65" s="12" customFormat="1" ht="11.25">
      <c r="B364" s="207"/>
      <c r="C364" s="208"/>
      <c r="D364" s="209" t="s">
        <v>151</v>
      </c>
      <c r="E364" s="210" t="s">
        <v>1</v>
      </c>
      <c r="F364" s="211" t="s">
        <v>85</v>
      </c>
      <c r="G364" s="208"/>
      <c r="H364" s="212">
        <v>1</v>
      </c>
      <c r="I364" s="213"/>
      <c r="J364" s="208"/>
      <c r="K364" s="208"/>
      <c r="L364" s="214"/>
      <c r="M364" s="215"/>
      <c r="N364" s="216"/>
      <c r="O364" s="216"/>
      <c r="P364" s="216"/>
      <c r="Q364" s="216"/>
      <c r="R364" s="216"/>
      <c r="S364" s="216"/>
      <c r="T364" s="217"/>
      <c r="AT364" s="218" t="s">
        <v>151</v>
      </c>
      <c r="AU364" s="218" t="s">
        <v>149</v>
      </c>
      <c r="AV364" s="12" t="s">
        <v>149</v>
      </c>
      <c r="AW364" s="12" t="s">
        <v>33</v>
      </c>
      <c r="AX364" s="12" t="s">
        <v>85</v>
      </c>
      <c r="AY364" s="218" t="s">
        <v>142</v>
      </c>
    </row>
    <row r="365" spans="2:65" s="1" customFormat="1" ht="24" customHeight="1">
      <c r="B365" s="34"/>
      <c r="C365" s="194" t="s">
        <v>408</v>
      </c>
      <c r="D365" s="194" t="s">
        <v>144</v>
      </c>
      <c r="E365" s="195" t="s">
        <v>409</v>
      </c>
      <c r="F365" s="196" t="s">
        <v>410</v>
      </c>
      <c r="G365" s="197" t="s">
        <v>398</v>
      </c>
      <c r="H365" s="198">
        <v>1</v>
      </c>
      <c r="I365" s="199"/>
      <c r="J365" s="200">
        <f>ROUND(I365*H365,2)</f>
        <v>0</v>
      </c>
      <c r="K365" s="196" t="s">
        <v>160</v>
      </c>
      <c r="L365" s="38"/>
      <c r="M365" s="201" t="s">
        <v>1</v>
      </c>
      <c r="N365" s="202" t="s">
        <v>43</v>
      </c>
      <c r="O365" s="66"/>
      <c r="P365" s="203">
        <f>O365*H365</f>
        <v>0</v>
      </c>
      <c r="Q365" s="203">
        <v>1.4970000000000001E-2</v>
      </c>
      <c r="R365" s="203">
        <f>Q365*H365</f>
        <v>1.4970000000000001E-2</v>
      </c>
      <c r="S365" s="203">
        <v>0</v>
      </c>
      <c r="T365" s="204">
        <f>S365*H365</f>
        <v>0</v>
      </c>
      <c r="AR365" s="205" t="s">
        <v>241</v>
      </c>
      <c r="AT365" s="205" t="s">
        <v>144</v>
      </c>
      <c r="AU365" s="205" t="s">
        <v>149</v>
      </c>
      <c r="AY365" s="17" t="s">
        <v>142</v>
      </c>
      <c r="BE365" s="206">
        <f>IF(N365="základní",J365,0)</f>
        <v>0</v>
      </c>
      <c r="BF365" s="206">
        <f>IF(N365="snížená",J365,0)</f>
        <v>0</v>
      </c>
      <c r="BG365" s="206">
        <f>IF(N365="zákl. přenesená",J365,0)</f>
        <v>0</v>
      </c>
      <c r="BH365" s="206">
        <f>IF(N365="sníž. přenesená",J365,0)</f>
        <v>0</v>
      </c>
      <c r="BI365" s="206">
        <f>IF(N365="nulová",J365,0)</f>
        <v>0</v>
      </c>
      <c r="BJ365" s="17" t="s">
        <v>149</v>
      </c>
      <c r="BK365" s="206">
        <f>ROUND(I365*H365,2)</f>
        <v>0</v>
      </c>
      <c r="BL365" s="17" t="s">
        <v>241</v>
      </c>
      <c r="BM365" s="205" t="s">
        <v>411</v>
      </c>
    </row>
    <row r="366" spans="2:65" s="12" customFormat="1" ht="11.25">
      <c r="B366" s="207"/>
      <c r="C366" s="208"/>
      <c r="D366" s="209" t="s">
        <v>151</v>
      </c>
      <c r="E366" s="210" t="s">
        <v>1</v>
      </c>
      <c r="F366" s="211" t="s">
        <v>85</v>
      </c>
      <c r="G366" s="208"/>
      <c r="H366" s="212">
        <v>1</v>
      </c>
      <c r="I366" s="213"/>
      <c r="J366" s="208"/>
      <c r="K366" s="208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151</v>
      </c>
      <c r="AU366" s="218" t="s">
        <v>149</v>
      </c>
      <c r="AV366" s="12" t="s">
        <v>149</v>
      </c>
      <c r="AW366" s="12" t="s">
        <v>33</v>
      </c>
      <c r="AX366" s="12" t="s">
        <v>85</v>
      </c>
      <c r="AY366" s="218" t="s">
        <v>142</v>
      </c>
    </row>
    <row r="367" spans="2:65" s="1" customFormat="1" ht="16.5" customHeight="1">
      <c r="B367" s="34"/>
      <c r="C367" s="194" t="s">
        <v>412</v>
      </c>
      <c r="D367" s="194" t="s">
        <v>144</v>
      </c>
      <c r="E367" s="195" t="s">
        <v>413</v>
      </c>
      <c r="F367" s="196" t="s">
        <v>414</v>
      </c>
      <c r="G367" s="197" t="s">
        <v>398</v>
      </c>
      <c r="H367" s="198">
        <v>1</v>
      </c>
      <c r="I367" s="199"/>
      <c r="J367" s="200">
        <f>ROUND(I367*H367,2)</f>
        <v>0</v>
      </c>
      <c r="K367" s="196" t="s">
        <v>1</v>
      </c>
      <c r="L367" s="38"/>
      <c r="M367" s="201" t="s">
        <v>1</v>
      </c>
      <c r="N367" s="202" t="s">
        <v>43</v>
      </c>
      <c r="O367" s="66"/>
      <c r="P367" s="203">
        <f>O367*H367</f>
        <v>0</v>
      </c>
      <c r="Q367" s="203">
        <v>0</v>
      </c>
      <c r="R367" s="203">
        <f>Q367*H367</f>
        <v>0</v>
      </c>
      <c r="S367" s="203">
        <v>3.2899999999999999E-2</v>
      </c>
      <c r="T367" s="204">
        <f>S367*H367</f>
        <v>3.2899999999999999E-2</v>
      </c>
      <c r="AR367" s="205" t="s">
        <v>241</v>
      </c>
      <c r="AT367" s="205" t="s">
        <v>144</v>
      </c>
      <c r="AU367" s="205" t="s">
        <v>149</v>
      </c>
      <c r="AY367" s="17" t="s">
        <v>142</v>
      </c>
      <c r="BE367" s="206">
        <f>IF(N367="základní",J367,0)</f>
        <v>0</v>
      </c>
      <c r="BF367" s="206">
        <f>IF(N367="snížená",J367,0)</f>
        <v>0</v>
      </c>
      <c r="BG367" s="206">
        <f>IF(N367="zákl. přenesená",J367,0)</f>
        <v>0</v>
      </c>
      <c r="BH367" s="206">
        <f>IF(N367="sníž. přenesená",J367,0)</f>
        <v>0</v>
      </c>
      <c r="BI367" s="206">
        <f>IF(N367="nulová",J367,0)</f>
        <v>0</v>
      </c>
      <c r="BJ367" s="17" t="s">
        <v>149</v>
      </c>
      <c r="BK367" s="206">
        <f>ROUND(I367*H367,2)</f>
        <v>0</v>
      </c>
      <c r="BL367" s="17" t="s">
        <v>241</v>
      </c>
      <c r="BM367" s="205" t="s">
        <v>415</v>
      </c>
    </row>
    <row r="368" spans="2:65" s="12" customFormat="1" ht="11.25">
      <c r="B368" s="207"/>
      <c r="C368" s="208"/>
      <c r="D368" s="209" t="s">
        <v>151</v>
      </c>
      <c r="E368" s="210" t="s">
        <v>1</v>
      </c>
      <c r="F368" s="211" t="s">
        <v>85</v>
      </c>
      <c r="G368" s="208"/>
      <c r="H368" s="212">
        <v>1</v>
      </c>
      <c r="I368" s="213"/>
      <c r="J368" s="208"/>
      <c r="K368" s="208"/>
      <c r="L368" s="214"/>
      <c r="M368" s="215"/>
      <c r="N368" s="216"/>
      <c r="O368" s="216"/>
      <c r="P368" s="216"/>
      <c r="Q368" s="216"/>
      <c r="R368" s="216"/>
      <c r="S368" s="216"/>
      <c r="T368" s="217"/>
      <c r="AT368" s="218" t="s">
        <v>151</v>
      </c>
      <c r="AU368" s="218" t="s">
        <v>149</v>
      </c>
      <c r="AV368" s="12" t="s">
        <v>149</v>
      </c>
      <c r="AW368" s="12" t="s">
        <v>33</v>
      </c>
      <c r="AX368" s="12" t="s">
        <v>85</v>
      </c>
      <c r="AY368" s="218" t="s">
        <v>142</v>
      </c>
    </row>
    <row r="369" spans="2:65" s="1" customFormat="1" ht="24" customHeight="1">
      <c r="B369" s="34"/>
      <c r="C369" s="194" t="s">
        <v>416</v>
      </c>
      <c r="D369" s="194" t="s">
        <v>144</v>
      </c>
      <c r="E369" s="195" t="s">
        <v>417</v>
      </c>
      <c r="F369" s="196" t="s">
        <v>418</v>
      </c>
      <c r="G369" s="197" t="s">
        <v>398</v>
      </c>
      <c r="H369" s="198">
        <v>1</v>
      </c>
      <c r="I369" s="199"/>
      <c r="J369" s="200">
        <f>ROUND(I369*H369,2)</f>
        <v>0</v>
      </c>
      <c r="K369" s="196" t="s">
        <v>160</v>
      </c>
      <c r="L369" s="38"/>
      <c r="M369" s="201" t="s">
        <v>1</v>
      </c>
      <c r="N369" s="202" t="s">
        <v>43</v>
      </c>
      <c r="O369" s="66"/>
      <c r="P369" s="203">
        <f>O369*H369</f>
        <v>0</v>
      </c>
      <c r="Q369" s="203">
        <v>1.9990000000000001E-2</v>
      </c>
      <c r="R369" s="203">
        <f>Q369*H369</f>
        <v>1.9990000000000001E-2</v>
      </c>
      <c r="S369" s="203">
        <v>0</v>
      </c>
      <c r="T369" s="204">
        <f>S369*H369</f>
        <v>0</v>
      </c>
      <c r="AR369" s="205" t="s">
        <v>241</v>
      </c>
      <c r="AT369" s="205" t="s">
        <v>144</v>
      </c>
      <c r="AU369" s="205" t="s">
        <v>149</v>
      </c>
      <c r="AY369" s="17" t="s">
        <v>142</v>
      </c>
      <c r="BE369" s="206">
        <f>IF(N369="základní",J369,0)</f>
        <v>0</v>
      </c>
      <c r="BF369" s="206">
        <f>IF(N369="snížená",J369,0)</f>
        <v>0</v>
      </c>
      <c r="BG369" s="206">
        <f>IF(N369="zákl. přenesená",J369,0)</f>
        <v>0</v>
      </c>
      <c r="BH369" s="206">
        <f>IF(N369="sníž. přenesená",J369,0)</f>
        <v>0</v>
      </c>
      <c r="BI369" s="206">
        <f>IF(N369="nulová",J369,0)</f>
        <v>0</v>
      </c>
      <c r="BJ369" s="17" t="s">
        <v>149</v>
      </c>
      <c r="BK369" s="206">
        <f>ROUND(I369*H369,2)</f>
        <v>0</v>
      </c>
      <c r="BL369" s="17" t="s">
        <v>241</v>
      </c>
      <c r="BM369" s="205" t="s">
        <v>419</v>
      </c>
    </row>
    <row r="370" spans="2:65" s="12" customFormat="1" ht="11.25">
      <c r="B370" s="207"/>
      <c r="C370" s="208"/>
      <c r="D370" s="209" t="s">
        <v>151</v>
      </c>
      <c r="E370" s="210" t="s">
        <v>1</v>
      </c>
      <c r="F370" s="211" t="s">
        <v>85</v>
      </c>
      <c r="G370" s="208"/>
      <c r="H370" s="212">
        <v>1</v>
      </c>
      <c r="I370" s="213"/>
      <c r="J370" s="208"/>
      <c r="K370" s="208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151</v>
      </c>
      <c r="AU370" s="218" t="s">
        <v>149</v>
      </c>
      <c r="AV370" s="12" t="s">
        <v>149</v>
      </c>
      <c r="AW370" s="12" t="s">
        <v>33</v>
      </c>
      <c r="AX370" s="12" t="s">
        <v>85</v>
      </c>
      <c r="AY370" s="218" t="s">
        <v>142</v>
      </c>
    </row>
    <row r="371" spans="2:65" s="1" customFormat="1" ht="16.5" customHeight="1">
      <c r="B371" s="34"/>
      <c r="C371" s="194" t="s">
        <v>420</v>
      </c>
      <c r="D371" s="194" t="s">
        <v>144</v>
      </c>
      <c r="E371" s="195" t="s">
        <v>421</v>
      </c>
      <c r="F371" s="196" t="s">
        <v>422</v>
      </c>
      <c r="G371" s="197" t="s">
        <v>398</v>
      </c>
      <c r="H371" s="198">
        <v>2</v>
      </c>
      <c r="I371" s="199"/>
      <c r="J371" s="200">
        <f>ROUND(I371*H371,2)</f>
        <v>0</v>
      </c>
      <c r="K371" s="196" t="s">
        <v>160</v>
      </c>
      <c r="L371" s="38"/>
      <c r="M371" s="201" t="s">
        <v>1</v>
      </c>
      <c r="N371" s="202" t="s">
        <v>43</v>
      </c>
      <c r="O371" s="66"/>
      <c r="P371" s="203">
        <f>O371*H371</f>
        <v>0</v>
      </c>
      <c r="Q371" s="203">
        <v>0</v>
      </c>
      <c r="R371" s="203">
        <f>Q371*H371</f>
        <v>0</v>
      </c>
      <c r="S371" s="203">
        <v>1.56E-3</v>
      </c>
      <c r="T371" s="204">
        <f>S371*H371</f>
        <v>3.1199999999999999E-3</v>
      </c>
      <c r="AR371" s="205" t="s">
        <v>241</v>
      </c>
      <c r="AT371" s="205" t="s">
        <v>144</v>
      </c>
      <c r="AU371" s="205" t="s">
        <v>149</v>
      </c>
      <c r="AY371" s="17" t="s">
        <v>142</v>
      </c>
      <c r="BE371" s="206">
        <f>IF(N371="základní",J371,0)</f>
        <v>0</v>
      </c>
      <c r="BF371" s="206">
        <f>IF(N371="snížená",J371,0)</f>
        <v>0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17" t="s">
        <v>149</v>
      </c>
      <c r="BK371" s="206">
        <f>ROUND(I371*H371,2)</f>
        <v>0</v>
      </c>
      <c r="BL371" s="17" t="s">
        <v>241</v>
      </c>
      <c r="BM371" s="205" t="s">
        <v>423</v>
      </c>
    </row>
    <row r="372" spans="2:65" s="12" customFormat="1" ht="11.25">
      <c r="B372" s="207"/>
      <c r="C372" s="208"/>
      <c r="D372" s="209" t="s">
        <v>151</v>
      </c>
      <c r="E372" s="210" t="s">
        <v>1</v>
      </c>
      <c r="F372" s="211" t="s">
        <v>149</v>
      </c>
      <c r="G372" s="208"/>
      <c r="H372" s="212">
        <v>2</v>
      </c>
      <c r="I372" s="213"/>
      <c r="J372" s="208"/>
      <c r="K372" s="208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151</v>
      </c>
      <c r="AU372" s="218" t="s">
        <v>149</v>
      </c>
      <c r="AV372" s="12" t="s">
        <v>149</v>
      </c>
      <c r="AW372" s="12" t="s">
        <v>33</v>
      </c>
      <c r="AX372" s="12" t="s">
        <v>85</v>
      </c>
      <c r="AY372" s="218" t="s">
        <v>142</v>
      </c>
    </row>
    <row r="373" spans="2:65" s="1" customFormat="1" ht="16.5" customHeight="1">
      <c r="B373" s="34"/>
      <c r="C373" s="194" t="s">
        <v>424</v>
      </c>
      <c r="D373" s="194" t="s">
        <v>144</v>
      </c>
      <c r="E373" s="195" t="s">
        <v>425</v>
      </c>
      <c r="F373" s="196" t="s">
        <v>426</v>
      </c>
      <c r="G373" s="197" t="s">
        <v>398</v>
      </c>
      <c r="H373" s="198">
        <v>1</v>
      </c>
      <c r="I373" s="199"/>
      <c r="J373" s="200">
        <f>ROUND(I373*H373,2)</f>
        <v>0</v>
      </c>
      <c r="K373" s="196" t="s">
        <v>148</v>
      </c>
      <c r="L373" s="38"/>
      <c r="M373" s="201" t="s">
        <v>1</v>
      </c>
      <c r="N373" s="202" t="s">
        <v>43</v>
      </c>
      <c r="O373" s="66"/>
      <c r="P373" s="203">
        <f>O373*H373</f>
        <v>0</v>
      </c>
      <c r="Q373" s="203">
        <v>1.5399999999999999E-3</v>
      </c>
      <c r="R373" s="203">
        <f>Q373*H373</f>
        <v>1.5399999999999999E-3</v>
      </c>
      <c r="S373" s="203">
        <v>0</v>
      </c>
      <c r="T373" s="204">
        <f>S373*H373</f>
        <v>0</v>
      </c>
      <c r="AR373" s="205" t="s">
        <v>241</v>
      </c>
      <c r="AT373" s="205" t="s">
        <v>144</v>
      </c>
      <c r="AU373" s="205" t="s">
        <v>149</v>
      </c>
      <c r="AY373" s="17" t="s">
        <v>142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17" t="s">
        <v>149</v>
      </c>
      <c r="BK373" s="206">
        <f>ROUND(I373*H373,2)</f>
        <v>0</v>
      </c>
      <c r="BL373" s="17" t="s">
        <v>241</v>
      </c>
      <c r="BM373" s="205" t="s">
        <v>427</v>
      </c>
    </row>
    <row r="374" spans="2:65" s="12" customFormat="1" ht="11.25">
      <c r="B374" s="207"/>
      <c r="C374" s="208"/>
      <c r="D374" s="209" t="s">
        <v>151</v>
      </c>
      <c r="E374" s="210" t="s">
        <v>1</v>
      </c>
      <c r="F374" s="211" t="s">
        <v>85</v>
      </c>
      <c r="G374" s="208"/>
      <c r="H374" s="212">
        <v>1</v>
      </c>
      <c r="I374" s="213"/>
      <c r="J374" s="208"/>
      <c r="K374" s="208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151</v>
      </c>
      <c r="AU374" s="218" t="s">
        <v>149</v>
      </c>
      <c r="AV374" s="12" t="s">
        <v>149</v>
      </c>
      <c r="AW374" s="12" t="s">
        <v>33</v>
      </c>
      <c r="AX374" s="12" t="s">
        <v>85</v>
      </c>
      <c r="AY374" s="218" t="s">
        <v>142</v>
      </c>
    </row>
    <row r="375" spans="2:65" s="1" customFormat="1" ht="24" customHeight="1">
      <c r="B375" s="34"/>
      <c r="C375" s="194" t="s">
        <v>428</v>
      </c>
      <c r="D375" s="194" t="s">
        <v>144</v>
      </c>
      <c r="E375" s="195" t="s">
        <v>429</v>
      </c>
      <c r="F375" s="196" t="s">
        <v>430</v>
      </c>
      <c r="G375" s="197" t="s">
        <v>398</v>
      </c>
      <c r="H375" s="198">
        <v>1</v>
      </c>
      <c r="I375" s="199"/>
      <c r="J375" s="200">
        <f>ROUND(I375*H375,2)</f>
        <v>0</v>
      </c>
      <c r="K375" s="196" t="s">
        <v>160</v>
      </c>
      <c r="L375" s="38"/>
      <c r="M375" s="201" t="s">
        <v>1</v>
      </c>
      <c r="N375" s="202" t="s">
        <v>43</v>
      </c>
      <c r="O375" s="66"/>
      <c r="P375" s="203">
        <f>O375*H375</f>
        <v>0</v>
      </c>
      <c r="Q375" s="203">
        <v>1.9599999999999999E-3</v>
      </c>
      <c r="R375" s="203">
        <f>Q375*H375</f>
        <v>1.9599999999999999E-3</v>
      </c>
      <c r="S375" s="203">
        <v>0</v>
      </c>
      <c r="T375" s="204">
        <f>S375*H375</f>
        <v>0</v>
      </c>
      <c r="AR375" s="205" t="s">
        <v>241</v>
      </c>
      <c r="AT375" s="205" t="s">
        <v>144</v>
      </c>
      <c r="AU375" s="205" t="s">
        <v>149</v>
      </c>
      <c r="AY375" s="17" t="s">
        <v>142</v>
      </c>
      <c r="BE375" s="206">
        <f>IF(N375="základní",J375,0)</f>
        <v>0</v>
      </c>
      <c r="BF375" s="206">
        <f>IF(N375="snížená",J375,0)</f>
        <v>0</v>
      </c>
      <c r="BG375" s="206">
        <f>IF(N375="zákl. přenesená",J375,0)</f>
        <v>0</v>
      </c>
      <c r="BH375" s="206">
        <f>IF(N375="sníž. přenesená",J375,0)</f>
        <v>0</v>
      </c>
      <c r="BI375" s="206">
        <f>IF(N375="nulová",J375,0)</f>
        <v>0</v>
      </c>
      <c r="BJ375" s="17" t="s">
        <v>149</v>
      </c>
      <c r="BK375" s="206">
        <f>ROUND(I375*H375,2)</f>
        <v>0</v>
      </c>
      <c r="BL375" s="17" t="s">
        <v>241</v>
      </c>
      <c r="BM375" s="205" t="s">
        <v>431</v>
      </c>
    </row>
    <row r="376" spans="2:65" s="12" customFormat="1" ht="11.25">
      <c r="B376" s="207"/>
      <c r="C376" s="208"/>
      <c r="D376" s="209" t="s">
        <v>151</v>
      </c>
      <c r="E376" s="210" t="s">
        <v>1</v>
      </c>
      <c r="F376" s="211" t="s">
        <v>85</v>
      </c>
      <c r="G376" s="208"/>
      <c r="H376" s="212">
        <v>1</v>
      </c>
      <c r="I376" s="213"/>
      <c r="J376" s="208"/>
      <c r="K376" s="208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151</v>
      </c>
      <c r="AU376" s="218" t="s">
        <v>149</v>
      </c>
      <c r="AV376" s="12" t="s">
        <v>149</v>
      </c>
      <c r="AW376" s="12" t="s">
        <v>33</v>
      </c>
      <c r="AX376" s="12" t="s">
        <v>85</v>
      </c>
      <c r="AY376" s="218" t="s">
        <v>142</v>
      </c>
    </row>
    <row r="377" spans="2:65" s="1" customFormat="1" ht="16.5" customHeight="1">
      <c r="B377" s="34"/>
      <c r="C377" s="194" t="s">
        <v>432</v>
      </c>
      <c r="D377" s="194" t="s">
        <v>144</v>
      </c>
      <c r="E377" s="195" t="s">
        <v>433</v>
      </c>
      <c r="F377" s="196" t="s">
        <v>434</v>
      </c>
      <c r="G377" s="197" t="s">
        <v>385</v>
      </c>
      <c r="H377" s="198">
        <v>1</v>
      </c>
      <c r="I377" s="199"/>
      <c r="J377" s="200">
        <f>ROUND(I377*H377,2)</f>
        <v>0</v>
      </c>
      <c r="K377" s="196" t="s">
        <v>1</v>
      </c>
      <c r="L377" s="38"/>
      <c r="M377" s="201" t="s">
        <v>1</v>
      </c>
      <c r="N377" s="202" t="s">
        <v>43</v>
      </c>
      <c r="O377" s="66"/>
      <c r="P377" s="203">
        <f>O377*H377</f>
        <v>0</v>
      </c>
      <c r="Q377" s="203">
        <v>3.1E-4</v>
      </c>
      <c r="R377" s="203">
        <f>Q377*H377</f>
        <v>3.1E-4</v>
      </c>
      <c r="S377" s="203">
        <v>0</v>
      </c>
      <c r="T377" s="204">
        <f>S377*H377</f>
        <v>0</v>
      </c>
      <c r="AR377" s="205" t="s">
        <v>241</v>
      </c>
      <c r="AT377" s="205" t="s">
        <v>144</v>
      </c>
      <c r="AU377" s="205" t="s">
        <v>149</v>
      </c>
      <c r="AY377" s="17" t="s">
        <v>142</v>
      </c>
      <c r="BE377" s="206">
        <f>IF(N377="základní",J377,0)</f>
        <v>0</v>
      </c>
      <c r="BF377" s="206">
        <f>IF(N377="snížená",J377,0)</f>
        <v>0</v>
      </c>
      <c r="BG377" s="206">
        <f>IF(N377="zákl. přenesená",J377,0)</f>
        <v>0</v>
      </c>
      <c r="BH377" s="206">
        <f>IF(N377="sníž. přenesená",J377,0)</f>
        <v>0</v>
      </c>
      <c r="BI377" s="206">
        <f>IF(N377="nulová",J377,0)</f>
        <v>0</v>
      </c>
      <c r="BJ377" s="17" t="s">
        <v>149</v>
      </c>
      <c r="BK377" s="206">
        <f>ROUND(I377*H377,2)</f>
        <v>0</v>
      </c>
      <c r="BL377" s="17" t="s">
        <v>241</v>
      </c>
      <c r="BM377" s="205" t="s">
        <v>435</v>
      </c>
    </row>
    <row r="378" spans="2:65" s="1" customFormat="1" ht="24" customHeight="1">
      <c r="B378" s="34"/>
      <c r="C378" s="194" t="s">
        <v>436</v>
      </c>
      <c r="D378" s="194" t="s">
        <v>144</v>
      </c>
      <c r="E378" s="195" t="s">
        <v>437</v>
      </c>
      <c r="F378" s="196" t="s">
        <v>438</v>
      </c>
      <c r="G378" s="197" t="s">
        <v>301</v>
      </c>
      <c r="H378" s="198">
        <v>5.6000000000000001E-2</v>
      </c>
      <c r="I378" s="199"/>
      <c r="J378" s="200">
        <f>ROUND(I378*H378,2)</f>
        <v>0</v>
      </c>
      <c r="K378" s="196" t="s">
        <v>148</v>
      </c>
      <c r="L378" s="38"/>
      <c r="M378" s="201" t="s">
        <v>1</v>
      </c>
      <c r="N378" s="202" t="s">
        <v>43</v>
      </c>
      <c r="O378" s="66"/>
      <c r="P378" s="203">
        <f>O378*H378</f>
        <v>0</v>
      </c>
      <c r="Q378" s="203">
        <v>0</v>
      </c>
      <c r="R378" s="203">
        <f>Q378*H378</f>
        <v>0</v>
      </c>
      <c r="S378" s="203">
        <v>0</v>
      </c>
      <c r="T378" s="204">
        <f>S378*H378</f>
        <v>0</v>
      </c>
      <c r="AR378" s="205" t="s">
        <v>241</v>
      </c>
      <c r="AT378" s="205" t="s">
        <v>144</v>
      </c>
      <c r="AU378" s="205" t="s">
        <v>149</v>
      </c>
      <c r="AY378" s="17" t="s">
        <v>142</v>
      </c>
      <c r="BE378" s="206">
        <f>IF(N378="základní",J378,0)</f>
        <v>0</v>
      </c>
      <c r="BF378" s="206">
        <f>IF(N378="snížená",J378,0)</f>
        <v>0</v>
      </c>
      <c r="BG378" s="206">
        <f>IF(N378="zákl. přenesená",J378,0)</f>
        <v>0</v>
      </c>
      <c r="BH378" s="206">
        <f>IF(N378="sníž. přenesená",J378,0)</f>
        <v>0</v>
      </c>
      <c r="BI378" s="206">
        <f>IF(N378="nulová",J378,0)</f>
        <v>0</v>
      </c>
      <c r="BJ378" s="17" t="s">
        <v>149</v>
      </c>
      <c r="BK378" s="206">
        <f>ROUND(I378*H378,2)</f>
        <v>0</v>
      </c>
      <c r="BL378" s="17" t="s">
        <v>241</v>
      </c>
      <c r="BM378" s="205" t="s">
        <v>439</v>
      </c>
    </row>
    <row r="379" spans="2:65" s="11" customFormat="1" ht="22.9" customHeight="1">
      <c r="B379" s="179"/>
      <c r="C379" s="180"/>
      <c r="D379" s="181" t="s">
        <v>76</v>
      </c>
      <c r="E379" s="192" t="s">
        <v>440</v>
      </c>
      <c r="F379" s="192" t="s">
        <v>441</v>
      </c>
      <c r="G379" s="180"/>
      <c r="H379" s="180"/>
      <c r="I379" s="183"/>
      <c r="J379" s="193">
        <f>BK379</f>
        <v>0</v>
      </c>
      <c r="K379" s="180"/>
      <c r="L379" s="184"/>
      <c r="M379" s="185"/>
      <c r="N379" s="186"/>
      <c r="O379" s="186"/>
      <c r="P379" s="187">
        <f>SUM(P380:P382)</f>
        <v>0</v>
      </c>
      <c r="Q379" s="186"/>
      <c r="R379" s="187">
        <f>SUM(R380:R382)</f>
        <v>9.1999999999999998E-3</v>
      </c>
      <c r="S379" s="186"/>
      <c r="T379" s="188">
        <f>SUM(T380:T382)</f>
        <v>0</v>
      </c>
      <c r="AR379" s="189" t="s">
        <v>149</v>
      </c>
      <c r="AT379" s="190" t="s">
        <v>76</v>
      </c>
      <c r="AU379" s="190" t="s">
        <v>85</v>
      </c>
      <c r="AY379" s="189" t="s">
        <v>142</v>
      </c>
      <c r="BK379" s="191">
        <f>SUM(BK380:BK382)</f>
        <v>0</v>
      </c>
    </row>
    <row r="380" spans="2:65" s="1" customFormat="1" ht="24" customHeight="1">
      <c r="B380" s="34"/>
      <c r="C380" s="194" t="s">
        <v>442</v>
      </c>
      <c r="D380" s="194" t="s">
        <v>144</v>
      </c>
      <c r="E380" s="195" t="s">
        <v>443</v>
      </c>
      <c r="F380" s="196" t="s">
        <v>444</v>
      </c>
      <c r="G380" s="197" t="s">
        <v>398</v>
      </c>
      <c r="H380" s="198">
        <v>1</v>
      </c>
      <c r="I380" s="199"/>
      <c r="J380" s="200">
        <f>ROUND(I380*H380,2)</f>
        <v>0</v>
      </c>
      <c r="K380" s="196" t="s">
        <v>160</v>
      </c>
      <c r="L380" s="38"/>
      <c r="M380" s="201" t="s">
        <v>1</v>
      </c>
      <c r="N380" s="202" t="s">
        <v>43</v>
      </c>
      <c r="O380" s="66"/>
      <c r="P380" s="203">
        <f>O380*H380</f>
        <v>0</v>
      </c>
      <c r="Q380" s="203">
        <v>9.1999999999999998E-3</v>
      </c>
      <c r="R380" s="203">
        <f>Q380*H380</f>
        <v>9.1999999999999998E-3</v>
      </c>
      <c r="S380" s="203">
        <v>0</v>
      </c>
      <c r="T380" s="204">
        <f>S380*H380</f>
        <v>0</v>
      </c>
      <c r="AR380" s="205" t="s">
        <v>241</v>
      </c>
      <c r="AT380" s="205" t="s">
        <v>144</v>
      </c>
      <c r="AU380" s="205" t="s">
        <v>149</v>
      </c>
      <c r="AY380" s="17" t="s">
        <v>142</v>
      </c>
      <c r="BE380" s="206">
        <f>IF(N380="základní",J380,0)</f>
        <v>0</v>
      </c>
      <c r="BF380" s="206">
        <f>IF(N380="snížená",J380,0)</f>
        <v>0</v>
      </c>
      <c r="BG380" s="206">
        <f>IF(N380="zákl. přenesená",J380,0)</f>
        <v>0</v>
      </c>
      <c r="BH380" s="206">
        <f>IF(N380="sníž. přenesená",J380,0)</f>
        <v>0</v>
      </c>
      <c r="BI380" s="206">
        <f>IF(N380="nulová",J380,0)</f>
        <v>0</v>
      </c>
      <c r="BJ380" s="17" t="s">
        <v>149</v>
      </c>
      <c r="BK380" s="206">
        <f>ROUND(I380*H380,2)</f>
        <v>0</v>
      </c>
      <c r="BL380" s="17" t="s">
        <v>241</v>
      </c>
      <c r="BM380" s="205" t="s">
        <v>445</v>
      </c>
    </row>
    <row r="381" spans="2:65" s="12" customFormat="1" ht="11.25">
      <c r="B381" s="207"/>
      <c r="C381" s="208"/>
      <c r="D381" s="209" t="s">
        <v>151</v>
      </c>
      <c r="E381" s="210" t="s">
        <v>1</v>
      </c>
      <c r="F381" s="211" t="s">
        <v>367</v>
      </c>
      <c r="G381" s="208"/>
      <c r="H381" s="212">
        <v>1</v>
      </c>
      <c r="I381" s="213"/>
      <c r="J381" s="208"/>
      <c r="K381" s="208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151</v>
      </c>
      <c r="AU381" s="218" t="s">
        <v>149</v>
      </c>
      <c r="AV381" s="12" t="s">
        <v>149</v>
      </c>
      <c r="AW381" s="12" t="s">
        <v>33</v>
      </c>
      <c r="AX381" s="12" t="s">
        <v>85</v>
      </c>
      <c r="AY381" s="218" t="s">
        <v>142</v>
      </c>
    </row>
    <row r="382" spans="2:65" s="1" customFormat="1" ht="24" customHeight="1">
      <c r="B382" s="34"/>
      <c r="C382" s="194" t="s">
        <v>446</v>
      </c>
      <c r="D382" s="194" t="s">
        <v>144</v>
      </c>
      <c r="E382" s="195" t="s">
        <v>447</v>
      </c>
      <c r="F382" s="196" t="s">
        <v>448</v>
      </c>
      <c r="G382" s="197" t="s">
        <v>301</v>
      </c>
      <c r="H382" s="198">
        <v>8.9999999999999993E-3</v>
      </c>
      <c r="I382" s="199"/>
      <c r="J382" s="200">
        <f>ROUND(I382*H382,2)</f>
        <v>0</v>
      </c>
      <c r="K382" s="196" t="s">
        <v>148</v>
      </c>
      <c r="L382" s="38"/>
      <c r="M382" s="201" t="s">
        <v>1</v>
      </c>
      <c r="N382" s="202" t="s">
        <v>43</v>
      </c>
      <c r="O382" s="66"/>
      <c r="P382" s="203">
        <f>O382*H382</f>
        <v>0</v>
      </c>
      <c r="Q382" s="203">
        <v>0</v>
      </c>
      <c r="R382" s="203">
        <f>Q382*H382</f>
        <v>0</v>
      </c>
      <c r="S382" s="203">
        <v>0</v>
      </c>
      <c r="T382" s="204">
        <f>S382*H382</f>
        <v>0</v>
      </c>
      <c r="AR382" s="205" t="s">
        <v>241</v>
      </c>
      <c r="AT382" s="205" t="s">
        <v>144</v>
      </c>
      <c r="AU382" s="205" t="s">
        <v>149</v>
      </c>
      <c r="AY382" s="17" t="s">
        <v>142</v>
      </c>
      <c r="BE382" s="206">
        <f>IF(N382="základní",J382,0)</f>
        <v>0</v>
      </c>
      <c r="BF382" s="206">
        <f>IF(N382="snížená",J382,0)</f>
        <v>0</v>
      </c>
      <c r="BG382" s="206">
        <f>IF(N382="zákl. přenesená",J382,0)</f>
        <v>0</v>
      </c>
      <c r="BH382" s="206">
        <f>IF(N382="sníž. přenesená",J382,0)</f>
        <v>0</v>
      </c>
      <c r="BI382" s="206">
        <f>IF(N382="nulová",J382,0)</f>
        <v>0</v>
      </c>
      <c r="BJ382" s="17" t="s">
        <v>149</v>
      </c>
      <c r="BK382" s="206">
        <f>ROUND(I382*H382,2)</f>
        <v>0</v>
      </c>
      <c r="BL382" s="17" t="s">
        <v>241</v>
      </c>
      <c r="BM382" s="205" t="s">
        <v>449</v>
      </c>
    </row>
    <row r="383" spans="2:65" s="11" customFormat="1" ht="22.9" customHeight="1">
      <c r="B383" s="179"/>
      <c r="C383" s="180"/>
      <c r="D383" s="181" t="s">
        <v>76</v>
      </c>
      <c r="E383" s="192" t="s">
        <v>450</v>
      </c>
      <c r="F383" s="192" t="s">
        <v>451</v>
      </c>
      <c r="G383" s="180"/>
      <c r="H383" s="180"/>
      <c r="I383" s="183"/>
      <c r="J383" s="193">
        <f>BK383</f>
        <v>0</v>
      </c>
      <c r="K383" s="180"/>
      <c r="L383" s="184"/>
      <c r="M383" s="185"/>
      <c r="N383" s="186"/>
      <c r="O383" s="186"/>
      <c r="P383" s="187">
        <f>SUM(P384:P400)</f>
        <v>0</v>
      </c>
      <c r="Q383" s="186"/>
      <c r="R383" s="187">
        <f>SUM(R384:R400)</f>
        <v>1.0057999999999999E-2</v>
      </c>
      <c r="S383" s="186"/>
      <c r="T383" s="188">
        <f>SUM(T384:T400)</f>
        <v>2.1399999999999999E-2</v>
      </c>
      <c r="AR383" s="189" t="s">
        <v>149</v>
      </c>
      <c r="AT383" s="190" t="s">
        <v>76</v>
      </c>
      <c r="AU383" s="190" t="s">
        <v>85</v>
      </c>
      <c r="AY383" s="189" t="s">
        <v>142</v>
      </c>
      <c r="BK383" s="191">
        <f>SUM(BK384:BK400)</f>
        <v>0</v>
      </c>
    </row>
    <row r="384" spans="2:65" s="1" customFormat="1" ht="16.5" customHeight="1">
      <c r="B384" s="34"/>
      <c r="C384" s="194" t="s">
        <v>452</v>
      </c>
      <c r="D384" s="194" t="s">
        <v>144</v>
      </c>
      <c r="E384" s="195" t="s">
        <v>453</v>
      </c>
      <c r="F384" s="196" t="s">
        <v>454</v>
      </c>
      <c r="G384" s="197" t="s">
        <v>361</v>
      </c>
      <c r="H384" s="198">
        <v>2</v>
      </c>
      <c r="I384" s="199"/>
      <c r="J384" s="200">
        <f>ROUND(I384*H384,2)</f>
        <v>0</v>
      </c>
      <c r="K384" s="196" t="s">
        <v>1</v>
      </c>
      <c r="L384" s="38"/>
      <c r="M384" s="201" t="s">
        <v>1</v>
      </c>
      <c r="N384" s="202" t="s">
        <v>43</v>
      </c>
      <c r="O384" s="66"/>
      <c r="P384" s="203">
        <f>O384*H384</f>
        <v>0</v>
      </c>
      <c r="Q384" s="203">
        <v>0</v>
      </c>
      <c r="R384" s="203">
        <f>Q384*H384</f>
        <v>0</v>
      </c>
      <c r="S384" s="203">
        <v>0</v>
      </c>
      <c r="T384" s="204">
        <f>S384*H384</f>
        <v>0</v>
      </c>
      <c r="AR384" s="205" t="s">
        <v>241</v>
      </c>
      <c r="AT384" s="205" t="s">
        <v>144</v>
      </c>
      <c r="AU384" s="205" t="s">
        <v>149</v>
      </c>
      <c r="AY384" s="17" t="s">
        <v>142</v>
      </c>
      <c r="BE384" s="206">
        <f>IF(N384="základní",J384,0)</f>
        <v>0</v>
      </c>
      <c r="BF384" s="206">
        <f>IF(N384="snížená",J384,0)</f>
        <v>0</v>
      </c>
      <c r="BG384" s="206">
        <f>IF(N384="zákl. přenesená",J384,0)</f>
        <v>0</v>
      </c>
      <c r="BH384" s="206">
        <f>IF(N384="sníž. přenesená",J384,0)</f>
        <v>0</v>
      </c>
      <c r="BI384" s="206">
        <f>IF(N384="nulová",J384,0)</f>
        <v>0</v>
      </c>
      <c r="BJ384" s="17" t="s">
        <v>149</v>
      </c>
      <c r="BK384" s="206">
        <f>ROUND(I384*H384,2)</f>
        <v>0</v>
      </c>
      <c r="BL384" s="17" t="s">
        <v>241</v>
      </c>
      <c r="BM384" s="205" t="s">
        <v>455</v>
      </c>
    </row>
    <row r="385" spans="2:65" s="12" customFormat="1" ht="11.25">
      <c r="B385" s="207"/>
      <c r="C385" s="208"/>
      <c r="D385" s="209" t="s">
        <v>151</v>
      </c>
      <c r="E385" s="210" t="s">
        <v>1</v>
      </c>
      <c r="F385" s="211" t="s">
        <v>149</v>
      </c>
      <c r="G385" s="208"/>
      <c r="H385" s="212">
        <v>2</v>
      </c>
      <c r="I385" s="213"/>
      <c r="J385" s="208"/>
      <c r="K385" s="208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151</v>
      </c>
      <c r="AU385" s="218" t="s">
        <v>149</v>
      </c>
      <c r="AV385" s="12" t="s">
        <v>149</v>
      </c>
      <c r="AW385" s="12" t="s">
        <v>33</v>
      </c>
      <c r="AX385" s="12" t="s">
        <v>85</v>
      </c>
      <c r="AY385" s="218" t="s">
        <v>142</v>
      </c>
    </row>
    <row r="386" spans="2:65" s="1" customFormat="1" ht="16.5" customHeight="1">
      <c r="B386" s="34"/>
      <c r="C386" s="194" t="s">
        <v>456</v>
      </c>
      <c r="D386" s="194" t="s">
        <v>144</v>
      </c>
      <c r="E386" s="195" t="s">
        <v>457</v>
      </c>
      <c r="F386" s="196" t="s">
        <v>458</v>
      </c>
      <c r="G386" s="197" t="s">
        <v>244</v>
      </c>
      <c r="H386" s="198">
        <v>21.4</v>
      </c>
      <c r="I386" s="199"/>
      <c r="J386" s="200">
        <f>ROUND(I386*H386,2)</f>
        <v>0</v>
      </c>
      <c r="K386" s="196" t="s">
        <v>148</v>
      </c>
      <c r="L386" s="38"/>
      <c r="M386" s="201" t="s">
        <v>1</v>
      </c>
      <c r="N386" s="202" t="s">
        <v>43</v>
      </c>
      <c r="O386" s="66"/>
      <c r="P386" s="203">
        <f>O386*H386</f>
        <v>0</v>
      </c>
      <c r="Q386" s="203">
        <v>2.0000000000000002E-5</v>
      </c>
      <c r="R386" s="203">
        <f>Q386*H386</f>
        <v>4.28E-4</v>
      </c>
      <c r="S386" s="203">
        <v>1E-3</v>
      </c>
      <c r="T386" s="204">
        <f>S386*H386</f>
        <v>2.1399999999999999E-2</v>
      </c>
      <c r="AR386" s="205" t="s">
        <v>241</v>
      </c>
      <c r="AT386" s="205" t="s">
        <v>144</v>
      </c>
      <c r="AU386" s="205" t="s">
        <v>149</v>
      </c>
      <c r="AY386" s="17" t="s">
        <v>142</v>
      </c>
      <c r="BE386" s="206">
        <f>IF(N386="základní",J386,0)</f>
        <v>0</v>
      </c>
      <c r="BF386" s="206">
        <f>IF(N386="snížená",J386,0)</f>
        <v>0</v>
      </c>
      <c r="BG386" s="206">
        <f>IF(N386="zákl. přenesená",J386,0)</f>
        <v>0</v>
      </c>
      <c r="BH386" s="206">
        <f>IF(N386="sníž. přenesená",J386,0)</f>
        <v>0</v>
      </c>
      <c r="BI386" s="206">
        <f>IF(N386="nulová",J386,0)</f>
        <v>0</v>
      </c>
      <c r="BJ386" s="17" t="s">
        <v>149</v>
      </c>
      <c r="BK386" s="206">
        <f>ROUND(I386*H386,2)</f>
        <v>0</v>
      </c>
      <c r="BL386" s="17" t="s">
        <v>241</v>
      </c>
      <c r="BM386" s="205" t="s">
        <v>459</v>
      </c>
    </row>
    <row r="387" spans="2:65" s="14" customFormat="1" ht="11.25">
      <c r="B387" s="230"/>
      <c r="C387" s="231"/>
      <c r="D387" s="209" t="s">
        <v>151</v>
      </c>
      <c r="E387" s="232" t="s">
        <v>1</v>
      </c>
      <c r="F387" s="233" t="s">
        <v>460</v>
      </c>
      <c r="G387" s="231"/>
      <c r="H387" s="232" t="s">
        <v>1</v>
      </c>
      <c r="I387" s="234"/>
      <c r="J387" s="231"/>
      <c r="K387" s="231"/>
      <c r="L387" s="235"/>
      <c r="M387" s="236"/>
      <c r="N387" s="237"/>
      <c r="O387" s="237"/>
      <c r="P387" s="237"/>
      <c r="Q387" s="237"/>
      <c r="R387" s="237"/>
      <c r="S387" s="237"/>
      <c r="T387" s="238"/>
      <c r="AT387" s="239" t="s">
        <v>151</v>
      </c>
      <c r="AU387" s="239" t="s">
        <v>149</v>
      </c>
      <c r="AV387" s="14" t="s">
        <v>85</v>
      </c>
      <c r="AW387" s="14" t="s">
        <v>33</v>
      </c>
      <c r="AX387" s="14" t="s">
        <v>77</v>
      </c>
      <c r="AY387" s="239" t="s">
        <v>142</v>
      </c>
    </row>
    <row r="388" spans="2:65" s="12" customFormat="1" ht="11.25">
      <c r="B388" s="207"/>
      <c r="C388" s="208"/>
      <c r="D388" s="209" t="s">
        <v>151</v>
      </c>
      <c r="E388" s="210" t="s">
        <v>1</v>
      </c>
      <c r="F388" s="211" t="s">
        <v>461</v>
      </c>
      <c r="G388" s="208"/>
      <c r="H388" s="212">
        <v>5</v>
      </c>
      <c r="I388" s="213"/>
      <c r="J388" s="208"/>
      <c r="K388" s="208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151</v>
      </c>
      <c r="AU388" s="218" t="s">
        <v>149</v>
      </c>
      <c r="AV388" s="12" t="s">
        <v>149</v>
      </c>
      <c r="AW388" s="12" t="s">
        <v>33</v>
      </c>
      <c r="AX388" s="12" t="s">
        <v>77</v>
      </c>
      <c r="AY388" s="218" t="s">
        <v>142</v>
      </c>
    </row>
    <row r="389" spans="2:65" s="12" customFormat="1" ht="11.25">
      <c r="B389" s="207"/>
      <c r="C389" s="208"/>
      <c r="D389" s="209" t="s">
        <v>151</v>
      </c>
      <c r="E389" s="210" t="s">
        <v>1</v>
      </c>
      <c r="F389" s="211" t="s">
        <v>462</v>
      </c>
      <c r="G389" s="208"/>
      <c r="H389" s="212">
        <v>7</v>
      </c>
      <c r="I389" s="213"/>
      <c r="J389" s="208"/>
      <c r="K389" s="208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151</v>
      </c>
      <c r="AU389" s="218" t="s">
        <v>149</v>
      </c>
      <c r="AV389" s="12" t="s">
        <v>149</v>
      </c>
      <c r="AW389" s="12" t="s">
        <v>33</v>
      </c>
      <c r="AX389" s="12" t="s">
        <v>77</v>
      </c>
      <c r="AY389" s="218" t="s">
        <v>142</v>
      </c>
    </row>
    <row r="390" spans="2:65" s="12" customFormat="1" ht="11.25">
      <c r="B390" s="207"/>
      <c r="C390" s="208"/>
      <c r="D390" s="209" t="s">
        <v>151</v>
      </c>
      <c r="E390" s="210" t="s">
        <v>1</v>
      </c>
      <c r="F390" s="211" t="s">
        <v>462</v>
      </c>
      <c r="G390" s="208"/>
      <c r="H390" s="212">
        <v>7</v>
      </c>
      <c r="I390" s="213"/>
      <c r="J390" s="208"/>
      <c r="K390" s="208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151</v>
      </c>
      <c r="AU390" s="218" t="s">
        <v>149</v>
      </c>
      <c r="AV390" s="12" t="s">
        <v>149</v>
      </c>
      <c r="AW390" s="12" t="s">
        <v>33</v>
      </c>
      <c r="AX390" s="12" t="s">
        <v>77</v>
      </c>
      <c r="AY390" s="218" t="s">
        <v>142</v>
      </c>
    </row>
    <row r="391" spans="2:65" s="12" customFormat="1" ht="11.25">
      <c r="B391" s="207"/>
      <c r="C391" s="208"/>
      <c r="D391" s="209" t="s">
        <v>151</v>
      </c>
      <c r="E391" s="210" t="s">
        <v>1</v>
      </c>
      <c r="F391" s="211" t="s">
        <v>463</v>
      </c>
      <c r="G391" s="208"/>
      <c r="H391" s="212">
        <v>2.4</v>
      </c>
      <c r="I391" s="213"/>
      <c r="J391" s="208"/>
      <c r="K391" s="208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151</v>
      </c>
      <c r="AU391" s="218" t="s">
        <v>149</v>
      </c>
      <c r="AV391" s="12" t="s">
        <v>149</v>
      </c>
      <c r="AW391" s="12" t="s">
        <v>33</v>
      </c>
      <c r="AX391" s="12" t="s">
        <v>77</v>
      </c>
      <c r="AY391" s="218" t="s">
        <v>142</v>
      </c>
    </row>
    <row r="392" spans="2:65" s="13" customFormat="1" ht="11.25">
      <c r="B392" s="219"/>
      <c r="C392" s="220"/>
      <c r="D392" s="209" t="s">
        <v>151</v>
      </c>
      <c r="E392" s="221" t="s">
        <v>1</v>
      </c>
      <c r="F392" s="222" t="s">
        <v>157</v>
      </c>
      <c r="G392" s="220"/>
      <c r="H392" s="223">
        <v>21.4</v>
      </c>
      <c r="I392" s="224"/>
      <c r="J392" s="220"/>
      <c r="K392" s="220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151</v>
      </c>
      <c r="AU392" s="229" t="s">
        <v>149</v>
      </c>
      <c r="AV392" s="13" t="s">
        <v>87</v>
      </c>
      <c r="AW392" s="13" t="s">
        <v>33</v>
      </c>
      <c r="AX392" s="13" t="s">
        <v>85</v>
      </c>
      <c r="AY392" s="229" t="s">
        <v>142</v>
      </c>
    </row>
    <row r="393" spans="2:65" s="1" customFormat="1" ht="24" customHeight="1">
      <c r="B393" s="34"/>
      <c r="C393" s="194" t="s">
        <v>464</v>
      </c>
      <c r="D393" s="194" t="s">
        <v>144</v>
      </c>
      <c r="E393" s="195" t="s">
        <v>465</v>
      </c>
      <c r="F393" s="196" t="s">
        <v>466</v>
      </c>
      <c r="G393" s="197" t="s">
        <v>244</v>
      </c>
      <c r="H393" s="198">
        <v>21.4</v>
      </c>
      <c r="I393" s="199"/>
      <c r="J393" s="200">
        <f>ROUND(I393*H393,2)</f>
        <v>0</v>
      </c>
      <c r="K393" s="196" t="s">
        <v>160</v>
      </c>
      <c r="L393" s="38"/>
      <c r="M393" s="201" t="s">
        <v>1</v>
      </c>
      <c r="N393" s="202" t="s">
        <v>43</v>
      </c>
      <c r="O393" s="66"/>
      <c r="P393" s="203">
        <f>O393*H393</f>
        <v>0</v>
      </c>
      <c r="Q393" s="203">
        <v>4.4999999999999999E-4</v>
      </c>
      <c r="R393" s="203">
        <f>Q393*H393</f>
        <v>9.6299999999999997E-3</v>
      </c>
      <c r="S393" s="203">
        <v>0</v>
      </c>
      <c r="T393" s="204">
        <f>S393*H393</f>
        <v>0</v>
      </c>
      <c r="AR393" s="205" t="s">
        <v>241</v>
      </c>
      <c r="AT393" s="205" t="s">
        <v>144</v>
      </c>
      <c r="AU393" s="205" t="s">
        <v>149</v>
      </c>
      <c r="AY393" s="17" t="s">
        <v>142</v>
      </c>
      <c r="BE393" s="206">
        <f>IF(N393="základní",J393,0)</f>
        <v>0</v>
      </c>
      <c r="BF393" s="206">
        <f>IF(N393="snížená",J393,0)</f>
        <v>0</v>
      </c>
      <c r="BG393" s="206">
        <f>IF(N393="zákl. přenesená",J393,0)</f>
        <v>0</v>
      </c>
      <c r="BH393" s="206">
        <f>IF(N393="sníž. přenesená",J393,0)</f>
        <v>0</v>
      </c>
      <c r="BI393" s="206">
        <f>IF(N393="nulová",J393,0)</f>
        <v>0</v>
      </c>
      <c r="BJ393" s="17" t="s">
        <v>149</v>
      </c>
      <c r="BK393" s="206">
        <f>ROUND(I393*H393,2)</f>
        <v>0</v>
      </c>
      <c r="BL393" s="17" t="s">
        <v>241</v>
      </c>
      <c r="BM393" s="205" t="s">
        <v>467</v>
      </c>
    </row>
    <row r="394" spans="2:65" s="14" customFormat="1" ht="11.25">
      <c r="B394" s="230"/>
      <c r="C394" s="231"/>
      <c r="D394" s="209" t="s">
        <v>151</v>
      </c>
      <c r="E394" s="232" t="s">
        <v>1</v>
      </c>
      <c r="F394" s="233" t="s">
        <v>460</v>
      </c>
      <c r="G394" s="231"/>
      <c r="H394" s="232" t="s">
        <v>1</v>
      </c>
      <c r="I394" s="234"/>
      <c r="J394" s="231"/>
      <c r="K394" s="231"/>
      <c r="L394" s="235"/>
      <c r="M394" s="236"/>
      <c r="N394" s="237"/>
      <c r="O394" s="237"/>
      <c r="P394" s="237"/>
      <c r="Q394" s="237"/>
      <c r="R394" s="237"/>
      <c r="S394" s="237"/>
      <c r="T394" s="238"/>
      <c r="AT394" s="239" t="s">
        <v>151</v>
      </c>
      <c r="AU394" s="239" t="s">
        <v>149</v>
      </c>
      <c r="AV394" s="14" t="s">
        <v>85</v>
      </c>
      <c r="AW394" s="14" t="s">
        <v>33</v>
      </c>
      <c r="AX394" s="14" t="s">
        <v>77</v>
      </c>
      <c r="AY394" s="239" t="s">
        <v>142</v>
      </c>
    </row>
    <row r="395" spans="2:65" s="12" customFormat="1" ht="11.25">
      <c r="B395" s="207"/>
      <c r="C395" s="208"/>
      <c r="D395" s="209" t="s">
        <v>151</v>
      </c>
      <c r="E395" s="210" t="s">
        <v>1</v>
      </c>
      <c r="F395" s="211" t="s">
        <v>461</v>
      </c>
      <c r="G395" s="208"/>
      <c r="H395" s="212">
        <v>5</v>
      </c>
      <c r="I395" s="213"/>
      <c r="J395" s="208"/>
      <c r="K395" s="208"/>
      <c r="L395" s="214"/>
      <c r="M395" s="215"/>
      <c r="N395" s="216"/>
      <c r="O395" s="216"/>
      <c r="P395" s="216"/>
      <c r="Q395" s="216"/>
      <c r="R395" s="216"/>
      <c r="S395" s="216"/>
      <c r="T395" s="217"/>
      <c r="AT395" s="218" t="s">
        <v>151</v>
      </c>
      <c r="AU395" s="218" t="s">
        <v>149</v>
      </c>
      <c r="AV395" s="12" t="s">
        <v>149</v>
      </c>
      <c r="AW395" s="12" t="s">
        <v>33</v>
      </c>
      <c r="AX395" s="12" t="s">
        <v>77</v>
      </c>
      <c r="AY395" s="218" t="s">
        <v>142</v>
      </c>
    </row>
    <row r="396" spans="2:65" s="12" customFormat="1" ht="11.25">
      <c r="B396" s="207"/>
      <c r="C396" s="208"/>
      <c r="D396" s="209" t="s">
        <v>151</v>
      </c>
      <c r="E396" s="210" t="s">
        <v>1</v>
      </c>
      <c r="F396" s="211" t="s">
        <v>462</v>
      </c>
      <c r="G396" s="208"/>
      <c r="H396" s="212">
        <v>7</v>
      </c>
      <c r="I396" s="213"/>
      <c r="J396" s="208"/>
      <c r="K396" s="208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151</v>
      </c>
      <c r="AU396" s="218" t="s">
        <v>149</v>
      </c>
      <c r="AV396" s="12" t="s">
        <v>149</v>
      </c>
      <c r="AW396" s="12" t="s">
        <v>33</v>
      </c>
      <c r="AX396" s="12" t="s">
        <v>77</v>
      </c>
      <c r="AY396" s="218" t="s">
        <v>142</v>
      </c>
    </row>
    <row r="397" spans="2:65" s="12" customFormat="1" ht="11.25">
      <c r="B397" s="207"/>
      <c r="C397" s="208"/>
      <c r="D397" s="209" t="s">
        <v>151</v>
      </c>
      <c r="E397" s="210" t="s">
        <v>1</v>
      </c>
      <c r="F397" s="211" t="s">
        <v>462</v>
      </c>
      <c r="G397" s="208"/>
      <c r="H397" s="212">
        <v>7</v>
      </c>
      <c r="I397" s="213"/>
      <c r="J397" s="208"/>
      <c r="K397" s="208"/>
      <c r="L397" s="214"/>
      <c r="M397" s="215"/>
      <c r="N397" s="216"/>
      <c r="O397" s="216"/>
      <c r="P397" s="216"/>
      <c r="Q397" s="216"/>
      <c r="R397" s="216"/>
      <c r="S397" s="216"/>
      <c r="T397" s="217"/>
      <c r="AT397" s="218" t="s">
        <v>151</v>
      </c>
      <c r="AU397" s="218" t="s">
        <v>149</v>
      </c>
      <c r="AV397" s="12" t="s">
        <v>149</v>
      </c>
      <c r="AW397" s="12" t="s">
        <v>33</v>
      </c>
      <c r="AX397" s="12" t="s">
        <v>77</v>
      </c>
      <c r="AY397" s="218" t="s">
        <v>142</v>
      </c>
    </row>
    <row r="398" spans="2:65" s="12" customFormat="1" ht="11.25">
      <c r="B398" s="207"/>
      <c r="C398" s="208"/>
      <c r="D398" s="209" t="s">
        <v>151</v>
      </c>
      <c r="E398" s="210" t="s">
        <v>1</v>
      </c>
      <c r="F398" s="211" t="s">
        <v>463</v>
      </c>
      <c r="G398" s="208"/>
      <c r="H398" s="212">
        <v>2.4</v>
      </c>
      <c r="I398" s="213"/>
      <c r="J398" s="208"/>
      <c r="K398" s="208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151</v>
      </c>
      <c r="AU398" s="218" t="s">
        <v>149</v>
      </c>
      <c r="AV398" s="12" t="s">
        <v>149</v>
      </c>
      <c r="AW398" s="12" t="s">
        <v>33</v>
      </c>
      <c r="AX398" s="12" t="s">
        <v>77</v>
      </c>
      <c r="AY398" s="218" t="s">
        <v>142</v>
      </c>
    </row>
    <row r="399" spans="2:65" s="13" customFormat="1" ht="11.25">
      <c r="B399" s="219"/>
      <c r="C399" s="220"/>
      <c r="D399" s="209" t="s">
        <v>151</v>
      </c>
      <c r="E399" s="221" t="s">
        <v>1</v>
      </c>
      <c r="F399" s="222" t="s">
        <v>157</v>
      </c>
      <c r="G399" s="220"/>
      <c r="H399" s="223">
        <v>21.4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151</v>
      </c>
      <c r="AU399" s="229" t="s">
        <v>149</v>
      </c>
      <c r="AV399" s="13" t="s">
        <v>87</v>
      </c>
      <c r="AW399" s="13" t="s">
        <v>33</v>
      </c>
      <c r="AX399" s="13" t="s">
        <v>85</v>
      </c>
      <c r="AY399" s="229" t="s">
        <v>142</v>
      </c>
    </row>
    <row r="400" spans="2:65" s="1" customFormat="1" ht="24" customHeight="1">
      <c r="B400" s="34"/>
      <c r="C400" s="194" t="s">
        <v>468</v>
      </c>
      <c r="D400" s="194" t="s">
        <v>144</v>
      </c>
      <c r="E400" s="195" t="s">
        <v>469</v>
      </c>
      <c r="F400" s="196" t="s">
        <v>470</v>
      </c>
      <c r="G400" s="197" t="s">
        <v>301</v>
      </c>
      <c r="H400" s="198">
        <v>0.01</v>
      </c>
      <c r="I400" s="199"/>
      <c r="J400" s="200">
        <f>ROUND(I400*H400,2)</f>
        <v>0</v>
      </c>
      <c r="K400" s="196" t="s">
        <v>148</v>
      </c>
      <c r="L400" s="38"/>
      <c r="M400" s="201" t="s">
        <v>1</v>
      </c>
      <c r="N400" s="202" t="s">
        <v>43</v>
      </c>
      <c r="O400" s="66"/>
      <c r="P400" s="203">
        <f>O400*H400</f>
        <v>0</v>
      </c>
      <c r="Q400" s="203">
        <v>0</v>
      </c>
      <c r="R400" s="203">
        <f>Q400*H400</f>
        <v>0</v>
      </c>
      <c r="S400" s="203">
        <v>0</v>
      </c>
      <c r="T400" s="204">
        <f>S400*H400</f>
        <v>0</v>
      </c>
      <c r="AR400" s="205" t="s">
        <v>241</v>
      </c>
      <c r="AT400" s="205" t="s">
        <v>144</v>
      </c>
      <c r="AU400" s="205" t="s">
        <v>149</v>
      </c>
      <c r="AY400" s="17" t="s">
        <v>142</v>
      </c>
      <c r="BE400" s="206">
        <f>IF(N400="základní",J400,0)</f>
        <v>0</v>
      </c>
      <c r="BF400" s="206">
        <f>IF(N400="snížená",J400,0)</f>
        <v>0</v>
      </c>
      <c r="BG400" s="206">
        <f>IF(N400="zákl. přenesená",J400,0)</f>
        <v>0</v>
      </c>
      <c r="BH400" s="206">
        <f>IF(N400="sníž. přenesená",J400,0)</f>
        <v>0</v>
      </c>
      <c r="BI400" s="206">
        <f>IF(N400="nulová",J400,0)</f>
        <v>0</v>
      </c>
      <c r="BJ400" s="17" t="s">
        <v>149</v>
      </c>
      <c r="BK400" s="206">
        <f>ROUND(I400*H400,2)</f>
        <v>0</v>
      </c>
      <c r="BL400" s="17" t="s">
        <v>241</v>
      </c>
      <c r="BM400" s="205" t="s">
        <v>471</v>
      </c>
    </row>
    <row r="401" spans="2:65" s="11" customFormat="1" ht="22.9" customHeight="1">
      <c r="B401" s="179"/>
      <c r="C401" s="180"/>
      <c r="D401" s="181" t="s">
        <v>76</v>
      </c>
      <c r="E401" s="192" t="s">
        <v>472</v>
      </c>
      <c r="F401" s="192" t="s">
        <v>473</v>
      </c>
      <c r="G401" s="180"/>
      <c r="H401" s="180"/>
      <c r="I401" s="183"/>
      <c r="J401" s="193">
        <f>BK401</f>
        <v>0</v>
      </c>
      <c r="K401" s="180"/>
      <c r="L401" s="184"/>
      <c r="M401" s="185"/>
      <c r="N401" s="186"/>
      <c r="O401" s="186"/>
      <c r="P401" s="187">
        <f>SUM(P402:P408)</f>
        <v>0</v>
      </c>
      <c r="Q401" s="186"/>
      <c r="R401" s="187">
        <f>SUM(R402:R408)</f>
        <v>9.83982E-4</v>
      </c>
      <c r="S401" s="186"/>
      <c r="T401" s="188">
        <f>SUM(T402:T408)</f>
        <v>0</v>
      </c>
      <c r="AR401" s="189" t="s">
        <v>149</v>
      </c>
      <c r="AT401" s="190" t="s">
        <v>76</v>
      </c>
      <c r="AU401" s="190" t="s">
        <v>85</v>
      </c>
      <c r="AY401" s="189" t="s">
        <v>142</v>
      </c>
      <c r="BK401" s="191">
        <f>SUM(BK402:BK408)</f>
        <v>0</v>
      </c>
    </row>
    <row r="402" spans="2:65" s="1" customFormat="1" ht="16.5" customHeight="1">
      <c r="B402" s="34"/>
      <c r="C402" s="194" t="s">
        <v>474</v>
      </c>
      <c r="D402" s="194" t="s">
        <v>144</v>
      </c>
      <c r="E402" s="195" t="s">
        <v>475</v>
      </c>
      <c r="F402" s="196" t="s">
        <v>476</v>
      </c>
      <c r="G402" s="197" t="s">
        <v>385</v>
      </c>
      <c r="H402" s="198">
        <v>8</v>
      </c>
      <c r="I402" s="199"/>
      <c r="J402" s="200">
        <f>ROUND(I402*H402,2)</f>
        <v>0</v>
      </c>
      <c r="K402" s="196" t="s">
        <v>1</v>
      </c>
      <c r="L402" s="38"/>
      <c r="M402" s="201" t="s">
        <v>1</v>
      </c>
      <c r="N402" s="202" t="s">
        <v>43</v>
      </c>
      <c r="O402" s="66"/>
      <c r="P402" s="203">
        <f>O402*H402</f>
        <v>0</v>
      </c>
      <c r="Q402" s="203">
        <v>0</v>
      </c>
      <c r="R402" s="203">
        <f>Q402*H402</f>
        <v>0</v>
      </c>
      <c r="S402" s="203">
        <v>0</v>
      </c>
      <c r="T402" s="204">
        <f>S402*H402</f>
        <v>0</v>
      </c>
      <c r="AR402" s="205" t="s">
        <v>241</v>
      </c>
      <c r="AT402" s="205" t="s">
        <v>144</v>
      </c>
      <c r="AU402" s="205" t="s">
        <v>149</v>
      </c>
      <c r="AY402" s="17" t="s">
        <v>142</v>
      </c>
      <c r="BE402" s="206">
        <f>IF(N402="základní",J402,0)</f>
        <v>0</v>
      </c>
      <c r="BF402" s="206">
        <f>IF(N402="snížená",J402,0)</f>
        <v>0</v>
      </c>
      <c r="BG402" s="206">
        <f>IF(N402="zákl. přenesená",J402,0)</f>
        <v>0</v>
      </c>
      <c r="BH402" s="206">
        <f>IF(N402="sníž. přenesená",J402,0)</f>
        <v>0</v>
      </c>
      <c r="BI402" s="206">
        <f>IF(N402="nulová",J402,0)</f>
        <v>0</v>
      </c>
      <c r="BJ402" s="17" t="s">
        <v>149</v>
      </c>
      <c r="BK402" s="206">
        <f>ROUND(I402*H402,2)</f>
        <v>0</v>
      </c>
      <c r="BL402" s="17" t="s">
        <v>241</v>
      </c>
      <c r="BM402" s="205" t="s">
        <v>477</v>
      </c>
    </row>
    <row r="403" spans="2:65" s="12" customFormat="1" ht="11.25">
      <c r="B403" s="207"/>
      <c r="C403" s="208"/>
      <c r="D403" s="209" t="s">
        <v>151</v>
      </c>
      <c r="E403" s="210" t="s">
        <v>1</v>
      </c>
      <c r="F403" s="211" t="s">
        <v>478</v>
      </c>
      <c r="G403" s="208"/>
      <c r="H403" s="212">
        <v>8</v>
      </c>
      <c r="I403" s="213"/>
      <c r="J403" s="208"/>
      <c r="K403" s="208"/>
      <c r="L403" s="214"/>
      <c r="M403" s="215"/>
      <c r="N403" s="216"/>
      <c r="O403" s="216"/>
      <c r="P403" s="216"/>
      <c r="Q403" s="216"/>
      <c r="R403" s="216"/>
      <c r="S403" s="216"/>
      <c r="T403" s="217"/>
      <c r="AT403" s="218" t="s">
        <v>151</v>
      </c>
      <c r="AU403" s="218" t="s">
        <v>149</v>
      </c>
      <c r="AV403" s="12" t="s">
        <v>149</v>
      </c>
      <c r="AW403" s="12" t="s">
        <v>33</v>
      </c>
      <c r="AX403" s="12" t="s">
        <v>85</v>
      </c>
      <c r="AY403" s="218" t="s">
        <v>142</v>
      </c>
    </row>
    <row r="404" spans="2:65" s="1" customFormat="1" ht="24" customHeight="1">
      <c r="B404" s="34"/>
      <c r="C404" s="194" t="s">
        <v>479</v>
      </c>
      <c r="D404" s="194" t="s">
        <v>144</v>
      </c>
      <c r="E404" s="195" t="s">
        <v>480</v>
      </c>
      <c r="F404" s="196" t="s">
        <v>481</v>
      </c>
      <c r="G404" s="197" t="s">
        <v>385</v>
      </c>
      <c r="H404" s="198">
        <v>4</v>
      </c>
      <c r="I404" s="199"/>
      <c r="J404" s="200">
        <f>ROUND(I404*H404,2)</f>
        <v>0</v>
      </c>
      <c r="K404" s="196" t="s">
        <v>160</v>
      </c>
      <c r="L404" s="38"/>
      <c r="M404" s="201" t="s">
        <v>1</v>
      </c>
      <c r="N404" s="202" t="s">
        <v>43</v>
      </c>
      <c r="O404" s="66"/>
      <c r="P404" s="203">
        <f>O404*H404</f>
        <v>0</v>
      </c>
      <c r="Q404" s="203">
        <v>2.459955E-4</v>
      </c>
      <c r="R404" s="203">
        <f>Q404*H404</f>
        <v>9.83982E-4</v>
      </c>
      <c r="S404" s="203">
        <v>0</v>
      </c>
      <c r="T404" s="204">
        <f>S404*H404</f>
        <v>0</v>
      </c>
      <c r="AR404" s="205" t="s">
        <v>241</v>
      </c>
      <c r="AT404" s="205" t="s">
        <v>144</v>
      </c>
      <c r="AU404" s="205" t="s">
        <v>149</v>
      </c>
      <c r="AY404" s="17" t="s">
        <v>142</v>
      </c>
      <c r="BE404" s="206">
        <f>IF(N404="základní",J404,0)</f>
        <v>0</v>
      </c>
      <c r="BF404" s="206">
        <f>IF(N404="snížená",J404,0)</f>
        <v>0</v>
      </c>
      <c r="BG404" s="206">
        <f>IF(N404="zákl. přenesená",J404,0)</f>
        <v>0</v>
      </c>
      <c r="BH404" s="206">
        <f>IF(N404="sníž. přenesená",J404,0)</f>
        <v>0</v>
      </c>
      <c r="BI404" s="206">
        <f>IF(N404="nulová",J404,0)</f>
        <v>0</v>
      </c>
      <c r="BJ404" s="17" t="s">
        <v>149</v>
      </c>
      <c r="BK404" s="206">
        <f>ROUND(I404*H404,2)</f>
        <v>0</v>
      </c>
      <c r="BL404" s="17" t="s">
        <v>241</v>
      </c>
      <c r="BM404" s="205" t="s">
        <v>482</v>
      </c>
    </row>
    <row r="405" spans="2:65" s="12" customFormat="1" ht="11.25">
      <c r="B405" s="207"/>
      <c r="C405" s="208"/>
      <c r="D405" s="209" t="s">
        <v>151</v>
      </c>
      <c r="E405" s="210" t="s">
        <v>1</v>
      </c>
      <c r="F405" s="211" t="s">
        <v>82</v>
      </c>
      <c r="G405" s="208"/>
      <c r="H405" s="212">
        <v>3</v>
      </c>
      <c r="I405" s="213"/>
      <c r="J405" s="208"/>
      <c r="K405" s="208"/>
      <c r="L405" s="214"/>
      <c r="M405" s="215"/>
      <c r="N405" s="216"/>
      <c r="O405" s="216"/>
      <c r="P405" s="216"/>
      <c r="Q405" s="216"/>
      <c r="R405" s="216"/>
      <c r="S405" s="216"/>
      <c r="T405" s="217"/>
      <c r="AT405" s="218" t="s">
        <v>151</v>
      </c>
      <c r="AU405" s="218" t="s">
        <v>149</v>
      </c>
      <c r="AV405" s="12" t="s">
        <v>149</v>
      </c>
      <c r="AW405" s="12" t="s">
        <v>33</v>
      </c>
      <c r="AX405" s="12" t="s">
        <v>77</v>
      </c>
      <c r="AY405" s="218" t="s">
        <v>142</v>
      </c>
    </row>
    <row r="406" spans="2:65" s="12" customFormat="1" ht="11.25">
      <c r="B406" s="207"/>
      <c r="C406" s="208"/>
      <c r="D406" s="209" t="s">
        <v>151</v>
      </c>
      <c r="E406" s="210" t="s">
        <v>1</v>
      </c>
      <c r="F406" s="211" t="s">
        <v>85</v>
      </c>
      <c r="G406" s="208"/>
      <c r="H406" s="212">
        <v>1</v>
      </c>
      <c r="I406" s="213"/>
      <c r="J406" s="208"/>
      <c r="K406" s="208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151</v>
      </c>
      <c r="AU406" s="218" t="s">
        <v>149</v>
      </c>
      <c r="AV406" s="12" t="s">
        <v>149</v>
      </c>
      <c r="AW406" s="12" t="s">
        <v>33</v>
      </c>
      <c r="AX406" s="12" t="s">
        <v>77</v>
      </c>
      <c r="AY406" s="218" t="s">
        <v>142</v>
      </c>
    </row>
    <row r="407" spans="2:65" s="13" customFormat="1" ht="11.25">
      <c r="B407" s="219"/>
      <c r="C407" s="220"/>
      <c r="D407" s="209" t="s">
        <v>151</v>
      </c>
      <c r="E407" s="221" t="s">
        <v>1</v>
      </c>
      <c r="F407" s="222" t="s">
        <v>157</v>
      </c>
      <c r="G407" s="220"/>
      <c r="H407" s="223">
        <v>4</v>
      </c>
      <c r="I407" s="224"/>
      <c r="J407" s="220"/>
      <c r="K407" s="220"/>
      <c r="L407" s="225"/>
      <c r="M407" s="226"/>
      <c r="N407" s="227"/>
      <c r="O407" s="227"/>
      <c r="P407" s="227"/>
      <c r="Q407" s="227"/>
      <c r="R407" s="227"/>
      <c r="S407" s="227"/>
      <c r="T407" s="228"/>
      <c r="AT407" s="229" t="s">
        <v>151</v>
      </c>
      <c r="AU407" s="229" t="s">
        <v>149</v>
      </c>
      <c r="AV407" s="13" t="s">
        <v>87</v>
      </c>
      <c r="AW407" s="13" t="s">
        <v>33</v>
      </c>
      <c r="AX407" s="13" t="s">
        <v>85</v>
      </c>
      <c r="AY407" s="229" t="s">
        <v>142</v>
      </c>
    </row>
    <row r="408" spans="2:65" s="1" customFormat="1" ht="16.5" customHeight="1">
      <c r="B408" s="34"/>
      <c r="C408" s="194" t="s">
        <v>483</v>
      </c>
      <c r="D408" s="194" t="s">
        <v>144</v>
      </c>
      <c r="E408" s="195" t="s">
        <v>484</v>
      </c>
      <c r="F408" s="196" t="s">
        <v>485</v>
      </c>
      <c r="G408" s="197" t="s">
        <v>301</v>
      </c>
      <c r="H408" s="198">
        <v>1E-3</v>
      </c>
      <c r="I408" s="199"/>
      <c r="J408" s="200">
        <f>ROUND(I408*H408,2)</f>
        <v>0</v>
      </c>
      <c r="K408" s="196" t="s">
        <v>148</v>
      </c>
      <c r="L408" s="38"/>
      <c r="M408" s="201" t="s">
        <v>1</v>
      </c>
      <c r="N408" s="202" t="s">
        <v>43</v>
      </c>
      <c r="O408" s="66"/>
      <c r="P408" s="203">
        <f>O408*H408</f>
        <v>0</v>
      </c>
      <c r="Q408" s="203">
        <v>0</v>
      </c>
      <c r="R408" s="203">
        <f>Q408*H408</f>
        <v>0</v>
      </c>
      <c r="S408" s="203">
        <v>0</v>
      </c>
      <c r="T408" s="204">
        <f>S408*H408</f>
        <v>0</v>
      </c>
      <c r="AR408" s="205" t="s">
        <v>241</v>
      </c>
      <c r="AT408" s="205" t="s">
        <v>144</v>
      </c>
      <c r="AU408" s="205" t="s">
        <v>149</v>
      </c>
      <c r="AY408" s="17" t="s">
        <v>142</v>
      </c>
      <c r="BE408" s="206">
        <f>IF(N408="základní",J408,0)</f>
        <v>0</v>
      </c>
      <c r="BF408" s="206">
        <f>IF(N408="snížená",J408,0)</f>
        <v>0</v>
      </c>
      <c r="BG408" s="206">
        <f>IF(N408="zákl. přenesená",J408,0)</f>
        <v>0</v>
      </c>
      <c r="BH408" s="206">
        <f>IF(N408="sníž. přenesená",J408,0)</f>
        <v>0</v>
      </c>
      <c r="BI408" s="206">
        <f>IF(N408="nulová",J408,0)</f>
        <v>0</v>
      </c>
      <c r="BJ408" s="17" t="s">
        <v>149</v>
      </c>
      <c r="BK408" s="206">
        <f>ROUND(I408*H408,2)</f>
        <v>0</v>
      </c>
      <c r="BL408" s="17" t="s">
        <v>241</v>
      </c>
      <c r="BM408" s="205" t="s">
        <v>486</v>
      </c>
    </row>
    <row r="409" spans="2:65" s="11" customFormat="1" ht="22.9" customHeight="1">
      <c r="B409" s="179"/>
      <c r="C409" s="180"/>
      <c r="D409" s="181" t="s">
        <v>76</v>
      </c>
      <c r="E409" s="192" t="s">
        <v>487</v>
      </c>
      <c r="F409" s="192" t="s">
        <v>488</v>
      </c>
      <c r="G409" s="180"/>
      <c r="H409" s="180"/>
      <c r="I409" s="183"/>
      <c r="J409" s="193">
        <f>BK409</f>
        <v>0</v>
      </c>
      <c r="K409" s="180"/>
      <c r="L409" s="184"/>
      <c r="M409" s="185"/>
      <c r="N409" s="186"/>
      <c r="O409" s="186"/>
      <c r="P409" s="187">
        <f>SUM(P410:P422)</f>
        <v>0</v>
      </c>
      <c r="Q409" s="186"/>
      <c r="R409" s="187">
        <f>SUM(R410:R422)</f>
        <v>7.1800000000000003E-2</v>
      </c>
      <c r="S409" s="186"/>
      <c r="T409" s="188">
        <f>SUM(T410:T422)</f>
        <v>3.4272000000000004E-2</v>
      </c>
      <c r="AR409" s="189" t="s">
        <v>149</v>
      </c>
      <c r="AT409" s="190" t="s">
        <v>76</v>
      </c>
      <c r="AU409" s="190" t="s">
        <v>85</v>
      </c>
      <c r="AY409" s="189" t="s">
        <v>142</v>
      </c>
      <c r="BK409" s="191">
        <f>SUM(BK410:BK422)</f>
        <v>0</v>
      </c>
    </row>
    <row r="410" spans="2:65" s="1" customFormat="1" ht="16.5" customHeight="1">
      <c r="B410" s="34"/>
      <c r="C410" s="194" t="s">
        <v>489</v>
      </c>
      <c r="D410" s="194" t="s">
        <v>144</v>
      </c>
      <c r="E410" s="195" t="s">
        <v>490</v>
      </c>
      <c r="F410" s="196" t="s">
        <v>491</v>
      </c>
      <c r="G410" s="197" t="s">
        <v>147</v>
      </c>
      <c r="H410" s="198">
        <v>1.44</v>
      </c>
      <c r="I410" s="199"/>
      <c r="J410" s="200">
        <f>ROUND(I410*H410,2)</f>
        <v>0</v>
      </c>
      <c r="K410" s="196" t="s">
        <v>160</v>
      </c>
      <c r="L410" s="38"/>
      <c r="M410" s="201" t="s">
        <v>1</v>
      </c>
      <c r="N410" s="202" t="s">
        <v>43</v>
      </c>
      <c r="O410" s="66"/>
      <c r="P410" s="203">
        <f>O410*H410</f>
        <v>0</v>
      </c>
      <c r="Q410" s="203">
        <v>0</v>
      </c>
      <c r="R410" s="203">
        <f>Q410*H410</f>
        <v>0</v>
      </c>
      <c r="S410" s="203">
        <v>2.3800000000000002E-2</v>
      </c>
      <c r="T410" s="204">
        <f>S410*H410</f>
        <v>3.4272000000000004E-2</v>
      </c>
      <c r="AR410" s="205" t="s">
        <v>241</v>
      </c>
      <c r="AT410" s="205" t="s">
        <v>144</v>
      </c>
      <c r="AU410" s="205" t="s">
        <v>149</v>
      </c>
      <c r="AY410" s="17" t="s">
        <v>142</v>
      </c>
      <c r="BE410" s="206">
        <f>IF(N410="základní",J410,0)</f>
        <v>0</v>
      </c>
      <c r="BF410" s="206">
        <f>IF(N410="snížená",J410,0)</f>
        <v>0</v>
      </c>
      <c r="BG410" s="206">
        <f>IF(N410="zákl. přenesená",J410,0)</f>
        <v>0</v>
      </c>
      <c r="BH410" s="206">
        <f>IF(N410="sníž. přenesená",J410,0)</f>
        <v>0</v>
      </c>
      <c r="BI410" s="206">
        <f>IF(N410="nulová",J410,0)</f>
        <v>0</v>
      </c>
      <c r="BJ410" s="17" t="s">
        <v>149</v>
      </c>
      <c r="BK410" s="206">
        <f>ROUND(I410*H410,2)</f>
        <v>0</v>
      </c>
      <c r="BL410" s="17" t="s">
        <v>241</v>
      </c>
      <c r="BM410" s="205" t="s">
        <v>492</v>
      </c>
    </row>
    <row r="411" spans="2:65" s="12" customFormat="1" ht="11.25">
      <c r="B411" s="207"/>
      <c r="C411" s="208"/>
      <c r="D411" s="209" t="s">
        <v>151</v>
      </c>
      <c r="E411" s="210" t="s">
        <v>1</v>
      </c>
      <c r="F411" s="211" t="s">
        <v>493</v>
      </c>
      <c r="G411" s="208"/>
      <c r="H411" s="212">
        <v>0.36</v>
      </c>
      <c r="I411" s="213"/>
      <c r="J411" s="208"/>
      <c r="K411" s="208"/>
      <c r="L411" s="214"/>
      <c r="M411" s="215"/>
      <c r="N411" s="216"/>
      <c r="O411" s="216"/>
      <c r="P411" s="216"/>
      <c r="Q411" s="216"/>
      <c r="R411" s="216"/>
      <c r="S411" s="216"/>
      <c r="T411" s="217"/>
      <c r="AT411" s="218" t="s">
        <v>151</v>
      </c>
      <c r="AU411" s="218" t="s">
        <v>149</v>
      </c>
      <c r="AV411" s="12" t="s">
        <v>149</v>
      </c>
      <c r="AW411" s="12" t="s">
        <v>33</v>
      </c>
      <c r="AX411" s="12" t="s">
        <v>77</v>
      </c>
      <c r="AY411" s="218" t="s">
        <v>142</v>
      </c>
    </row>
    <row r="412" spans="2:65" s="12" customFormat="1" ht="11.25">
      <c r="B412" s="207"/>
      <c r="C412" s="208"/>
      <c r="D412" s="209" t="s">
        <v>151</v>
      </c>
      <c r="E412" s="210" t="s">
        <v>1</v>
      </c>
      <c r="F412" s="211" t="s">
        <v>494</v>
      </c>
      <c r="G412" s="208"/>
      <c r="H412" s="212">
        <v>0.3</v>
      </c>
      <c r="I412" s="213"/>
      <c r="J412" s="208"/>
      <c r="K412" s="208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151</v>
      </c>
      <c r="AU412" s="218" t="s">
        <v>149</v>
      </c>
      <c r="AV412" s="12" t="s">
        <v>149</v>
      </c>
      <c r="AW412" s="12" t="s">
        <v>33</v>
      </c>
      <c r="AX412" s="12" t="s">
        <v>77</v>
      </c>
      <c r="AY412" s="218" t="s">
        <v>142</v>
      </c>
    </row>
    <row r="413" spans="2:65" s="12" customFormat="1" ht="11.25">
      <c r="B413" s="207"/>
      <c r="C413" s="208"/>
      <c r="D413" s="209" t="s">
        <v>151</v>
      </c>
      <c r="E413" s="210" t="s">
        <v>1</v>
      </c>
      <c r="F413" s="211" t="s">
        <v>495</v>
      </c>
      <c r="G413" s="208"/>
      <c r="H413" s="212">
        <v>0.42</v>
      </c>
      <c r="I413" s="213"/>
      <c r="J413" s="208"/>
      <c r="K413" s="208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151</v>
      </c>
      <c r="AU413" s="218" t="s">
        <v>149</v>
      </c>
      <c r="AV413" s="12" t="s">
        <v>149</v>
      </c>
      <c r="AW413" s="12" t="s">
        <v>33</v>
      </c>
      <c r="AX413" s="12" t="s">
        <v>77</v>
      </c>
      <c r="AY413" s="218" t="s">
        <v>142</v>
      </c>
    </row>
    <row r="414" spans="2:65" s="12" customFormat="1" ht="11.25">
      <c r="B414" s="207"/>
      <c r="C414" s="208"/>
      <c r="D414" s="209" t="s">
        <v>151</v>
      </c>
      <c r="E414" s="210" t="s">
        <v>1</v>
      </c>
      <c r="F414" s="211" t="s">
        <v>493</v>
      </c>
      <c r="G414" s="208"/>
      <c r="H414" s="212">
        <v>0.36</v>
      </c>
      <c r="I414" s="213"/>
      <c r="J414" s="208"/>
      <c r="K414" s="208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151</v>
      </c>
      <c r="AU414" s="218" t="s">
        <v>149</v>
      </c>
      <c r="AV414" s="12" t="s">
        <v>149</v>
      </c>
      <c r="AW414" s="12" t="s">
        <v>33</v>
      </c>
      <c r="AX414" s="12" t="s">
        <v>77</v>
      </c>
      <c r="AY414" s="218" t="s">
        <v>142</v>
      </c>
    </row>
    <row r="415" spans="2:65" s="13" customFormat="1" ht="11.25">
      <c r="B415" s="219"/>
      <c r="C415" s="220"/>
      <c r="D415" s="209" t="s">
        <v>151</v>
      </c>
      <c r="E415" s="221" t="s">
        <v>1</v>
      </c>
      <c r="F415" s="222" t="s">
        <v>157</v>
      </c>
      <c r="G415" s="220"/>
      <c r="H415" s="223">
        <v>1.44</v>
      </c>
      <c r="I415" s="224"/>
      <c r="J415" s="220"/>
      <c r="K415" s="220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151</v>
      </c>
      <c r="AU415" s="229" t="s">
        <v>149</v>
      </c>
      <c r="AV415" s="13" t="s">
        <v>87</v>
      </c>
      <c r="AW415" s="13" t="s">
        <v>33</v>
      </c>
      <c r="AX415" s="13" t="s">
        <v>85</v>
      </c>
      <c r="AY415" s="229" t="s">
        <v>142</v>
      </c>
    </row>
    <row r="416" spans="2:65" s="1" customFormat="1" ht="36" customHeight="1">
      <c r="B416" s="34"/>
      <c r="C416" s="194" t="s">
        <v>496</v>
      </c>
      <c r="D416" s="194" t="s">
        <v>144</v>
      </c>
      <c r="E416" s="195" t="s">
        <v>497</v>
      </c>
      <c r="F416" s="196" t="s">
        <v>498</v>
      </c>
      <c r="G416" s="197" t="s">
        <v>385</v>
      </c>
      <c r="H416" s="198">
        <v>1</v>
      </c>
      <c r="I416" s="199"/>
      <c r="J416" s="200">
        <f>ROUND(I416*H416,2)</f>
        <v>0</v>
      </c>
      <c r="K416" s="196" t="s">
        <v>148</v>
      </c>
      <c r="L416" s="38"/>
      <c r="M416" s="201" t="s">
        <v>1</v>
      </c>
      <c r="N416" s="202" t="s">
        <v>43</v>
      </c>
      <c r="O416" s="66"/>
      <c r="P416" s="203">
        <f>O416*H416</f>
        <v>0</v>
      </c>
      <c r="Q416" s="203">
        <v>1.7080000000000001E-2</v>
      </c>
      <c r="R416" s="203">
        <f>Q416*H416</f>
        <v>1.7080000000000001E-2</v>
      </c>
      <c r="S416" s="203">
        <v>0</v>
      </c>
      <c r="T416" s="204">
        <f>S416*H416</f>
        <v>0</v>
      </c>
      <c r="AR416" s="205" t="s">
        <v>241</v>
      </c>
      <c r="AT416" s="205" t="s">
        <v>144</v>
      </c>
      <c r="AU416" s="205" t="s">
        <v>149</v>
      </c>
      <c r="AY416" s="17" t="s">
        <v>142</v>
      </c>
      <c r="BE416" s="206">
        <f>IF(N416="základní",J416,0)</f>
        <v>0</v>
      </c>
      <c r="BF416" s="206">
        <f>IF(N416="snížená",J416,0)</f>
        <v>0</v>
      </c>
      <c r="BG416" s="206">
        <f>IF(N416="zákl. přenesená",J416,0)</f>
        <v>0</v>
      </c>
      <c r="BH416" s="206">
        <f>IF(N416="sníž. přenesená",J416,0)</f>
        <v>0</v>
      </c>
      <c r="BI416" s="206">
        <f>IF(N416="nulová",J416,0)</f>
        <v>0</v>
      </c>
      <c r="BJ416" s="17" t="s">
        <v>149</v>
      </c>
      <c r="BK416" s="206">
        <f>ROUND(I416*H416,2)</f>
        <v>0</v>
      </c>
      <c r="BL416" s="17" t="s">
        <v>241</v>
      </c>
      <c r="BM416" s="205" t="s">
        <v>499</v>
      </c>
    </row>
    <row r="417" spans="2:65" s="12" customFormat="1" ht="11.25">
      <c r="B417" s="207"/>
      <c r="C417" s="208"/>
      <c r="D417" s="209" t="s">
        <v>151</v>
      </c>
      <c r="E417" s="210" t="s">
        <v>1</v>
      </c>
      <c r="F417" s="211" t="s">
        <v>85</v>
      </c>
      <c r="G417" s="208"/>
      <c r="H417" s="212">
        <v>1</v>
      </c>
      <c r="I417" s="213"/>
      <c r="J417" s="208"/>
      <c r="K417" s="208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151</v>
      </c>
      <c r="AU417" s="218" t="s">
        <v>149</v>
      </c>
      <c r="AV417" s="12" t="s">
        <v>149</v>
      </c>
      <c r="AW417" s="12" t="s">
        <v>33</v>
      </c>
      <c r="AX417" s="12" t="s">
        <v>85</v>
      </c>
      <c r="AY417" s="218" t="s">
        <v>142</v>
      </c>
    </row>
    <row r="418" spans="2:65" s="1" customFormat="1" ht="36" customHeight="1">
      <c r="B418" s="34"/>
      <c r="C418" s="194" t="s">
        <v>500</v>
      </c>
      <c r="D418" s="194" t="s">
        <v>144</v>
      </c>
      <c r="E418" s="195" t="s">
        <v>501</v>
      </c>
      <c r="F418" s="196" t="s">
        <v>502</v>
      </c>
      <c r="G418" s="197" t="s">
        <v>385</v>
      </c>
      <c r="H418" s="198">
        <v>2</v>
      </c>
      <c r="I418" s="199"/>
      <c r="J418" s="200">
        <f>ROUND(I418*H418,2)</f>
        <v>0</v>
      </c>
      <c r="K418" s="196" t="s">
        <v>148</v>
      </c>
      <c r="L418" s="38"/>
      <c r="M418" s="201" t="s">
        <v>1</v>
      </c>
      <c r="N418" s="202" t="s">
        <v>43</v>
      </c>
      <c r="O418" s="66"/>
      <c r="P418" s="203">
        <f>O418*H418</f>
        <v>0</v>
      </c>
      <c r="Q418" s="203">
        <v>1.9560000000000001E-2</v>
      </c>
      <c r="R418" s="203">
        <f>Q418*H418</f>
        <v>3.9120000000000002E-2</v>
      </c>
      <c r="S418" s="203">
        <v>0</v>
      </c>
      <c r="T418" s="204">
        <f>S418*H418</f>
        <v>0</v>
      </c>
      <c r="AR418" s="205" t="s">
        <v>241</v>
      </c>
      <c r="AT418" s="205" t="s">
        <v>144</v>
      </c>
      <c r="AU418" s="205" t="s">
        <v>149</v>
      </c>
      <c r="AY418" s="17" t="s">
        <v>142</v>
      </c>
      <c r="BE418" s="206">
        <f>IF(N418="základní",J418,0)</f>
        <v>0</v>
      </c>
      <c r="BF418" s="206">
        <f>IF(N418="snížená",J418,0)</f>
        <v>0</v>
      </c>
      <c r="BG418" s="206">
        <f>IF(N418="zákl. přenesená",J418,0)</f>
        <v>0</v>
      </c>
      <c r="BH418" s="206">
        <f>IF(N418="sníž. přenesená",J418,0)</f>
        <v>0</v>
      </c>
      <c r="BI418" s="206">
        <f>IF(N418="nulová",J418,0)</f>
        <v>0</v>
      </c>
      <c r="BJ418" s="17" t="s">
        <v>149</v>
      </c>
      <c r="BK418" s="206">
        <f>ROUND(I418*H418,2)</f>
        <v>0</v>
      </c>
      <c r="BL418" s="17" t="s">
        <v>241</v>
      </c>
      <c r="BM418" s="205" t="s">
        <v>503</v>
      </c>
    </row>
    <row r="419" spans="2:65" s="12" customFormat="1" ht="11.25">
      <c r="B419" s="207"/>
      <c r="C419" s="208"/>
      <c r="D419" s="209" t="s">
        <v>151</v>
      </c>
      <c r="E419" s="210" t="s">
        <v>1</v>
      </c>
      <c r="F419" s="211" t="s">
        <v>149</v>
      </c>
      <c r="G419" s="208"/>
      <c r="H419" s="212">
        <v>2</v>
      </c>
      <c r="I419" s="213"/>
      <c r="J419" s="208"/>
      <c r="K419" s="208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151</v>
      </c>
      <c r="AU419" s="218" t="s">
        <v>149</v>
      </c>
      <c r="AV419" s="12" t="s">
        <v>149</v>
      </c>
      <c r="AW419" s="12" t="s">
        <v>33</v>
      </c>
      <c r="AX419" s="12" t="s">
        <v>85</v>
      </c>
      <c r="AY419" s="218" t="s">
        <v>142</v>
      </c>
    </row>
    <row r="420" spans="2:65" s="1" customFormat="1" ht="24" customHeight="1">
      <c r="B420" s="34"/>
      <c r="C420" s="194" t="s">
        <v>504</v>
      </c>
      <c r="D420" s="194" t="s">
        <v>144</v>
      </c>
      <c r="E420" s="195" t="s">
        <v>505</v>
      </c>
      <c r="F420" s="196" t="s">
        <v>506</v>
      </c>
      <c r="G420" s="197" t="s">
        <v>385</v>
      </c>
      <c r="H420" s="198">
        <v>1</v>
      </c>
      <c r="I420" s="199"/>
      <c r="J420" s="200">
        <f>ROUND(I420*H420,2)</f>
        <v>0</v>
      </c>
      <c r="K420" s="196" t="s">
        <v>160</v>
      </c>
      <c r="L420" s="38"/>
      <c r="M420" s="201" t="s">
        <v>1</v>
      </c>
      <c r="N420" s="202" t="s">
        <v>43</v>
      </c>
      <c r="O420" s="66"/>
      <c r="P420" s="203">
        <f>O420*H420</f>
        <v>0</v>
      </c>
      <c r="Q420" s="203">
        <v>1.5599999999999999E-2</v>
      </c>
      <c r="R420" s="203">
        <f>Q420*H420</f>
        <v>1.5599999999999999E-2</v>
      </c>
      <c r="S420" s="203">
        <v>0</v>
      </c>
      <c r="T420" s="204">
        <f>S420*H420</f>
        <v>0</v>
      </c>
      <c r="AR420" s="205" t="s">
        <v>241</v>
      </c>
      <c r="AT420" s="205" t="s">
        <v>144</v>
      </c>
      <c r="AU420" s="205" t="s">
        <v>149</v>
      </c>
      <c r="AY420" s="17" t="s">
        <v>142</v>
      </c>
      <c r="BE420" s="206">
        <f>IF(N420="základní",J420,0)</f>
        <v>0</v>
      </c>
      <c r="BF420" s="206">
        <f>IF(N420="snížená",J420,0)</f>
        <v>0</v>
      </c>
      <c r="BG420" s="206">
        <f>IF(N420="zákl. přenesená",J420,0)</f>
        <v>0</v>
      </c>
      <c r="BH420" s="206">
        <f>IF(N420="sníž. přenesená",J420,0)</f>
        <v>0</v>
      </c>
      <c r="BI420" s="206">
        <f>IF(N420="nulová",J420,0)</f>
        <v>0</v>
      </c>
      <c r="BJ420" s="17" t="s">
        <v>149</v>
      </c>
      <c r="BK420" s="206">
        <f>ROUND(I420*H420,2)</f>
        <v>0</v>
      </c>
      <c r="BL420" s="17" t="s">
        <v>241</v>
      </c>
      <c r="BM420" s="205" t="s">
        <v>507</v>
      </c>
    </row>
    <row r="421" spans="2:65" s="12" customFormat="1" ht="11.25">
      <c r="B421" s="207"/>
      <c r="C421" s="208"/>
      <c r="D421" s="209" t="s">
        <v>151</v>
      </c>
      <c r="E421" s="210" t="s">
        <v>1</v>
      </c>
      <c r="F421" s="211" t="s">
        <v>508</v>
      </c>
      <c r="G421" s="208"/>
      <c r="H421" s="212">
        <v>1</v>
      </c>
      <c r="I421" s="213"/>
      <c r="J421" s="208"/>
      <c r="K421" s="208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151</v>
      </c>
      <c r="AU421" s="218" t="s">
        <v>149</v>
      </c>
      <c r="AV421" s="12" t="s">
        <v>149</v>
      </c>
      <c r="AW421" s="12" t="s">
        <v>33</v>
      </c>
      <c r="AX421" s="12" t="s">
        <v>85</v>
      </c>
      <c r="AY421" s="218" t="s">
        <v>142</v>
      </c>
    </row>
    <row r="422" spans="2:65" s="1" customFormat="1" ht="24" customHeight="1">
      <c r="B422" s="34"/>
      <c r="C422" s="194" t="s">
        <v>509</v>
      </c>
      <c r="D422" s="194" t="s">
        <v>144</v>
      </c>
      <c r="E422" s="195" t="s">
        <v>510</v>
      </c>
      <c r="F422" s="196" t="s">
        <v>511</v>
      </c>
      <c r="G422" s="197" t="s">
        <v>301</v>
      </c>
      <c r="H422" s="198">
        <v>7.1999999999999995E-2</v>
      </c>
      <c r="I422" s="199"/>
      <c r="J422" s="200">
        <f>ROUND(I422*H422,2)</f>
        <v>0</v>
      </c>
      <c r="K422" s="196" t="s">
        <v>148</v>
      </c>
      <c r="L422" s="38"/>
      <c r="M422" s="201" t="s">
        <v>1</v>
      </c>
      <c r="N422" s="202" t="s">
        <v>43</v>
      </c>
      <c r="O422" s="66"/>
      <c r="P422" s="203">
        <f>O422*H422</f>
        <v>0</v>
      </c>
      <c r="Q422" s="203">
        <v>0</v>
      </c>
      <c r="R422" s="203">
        <f>Q422*H422</f>
        <v>0</v>
      </c>
      <c r="S422" s="203">
        <v>0</v>
      </c>
      <c r="T422" s="204">
        <f>S422*H422</f>
        <v>0</v>
      </c>
      <c r="AR422" s="205" t="s">
        <v>241</v>
      </c>
      <c r="AT422" s="205" t="s">
        <v>144</v>
      </c>
      <c r="AU422" s="205" t="s">
        <v>149</v>
      </c>
      <c r="AY422" s="17" t="s">
        <v>142</v>
      </c>
      <c r="BE422" s="206">
        <f>IF(N422="základní",J422,0)</f>
        <v>0</v>
      </c>
      <c r="BF422" s="206">
        <f>IF(N422="snížená",J422,0)</f>
        <v>0</v>
      </c>
      <c r="BG422" s="206">
        <f>IF(N422="zákl. přenesená",J422,0)</f>
        <v>0</v>
      </c>
      <c r="BH422" s="206">
        <f>IF(N422="sníž. přenesená",J422,0)</f>
        <v>0</v>
      </c>
      <c r="BI422" s="206">
        <f>IF(N422="nulová",J422,0)</f>
        <v>0</v>
      </c>
      <c r="BJ422" s="17" t="s">
        <v>149</v>
      </c>
      <c r="BK422" s="206">
        <f>ROUND(I422*H422,2)</f>
        <v>0</v>
      </c>
      <c r="BL422" s="17" t="s">
        <v>241</v>
      </c>
      <c r="BM422" s="205" t="s">
        <v>512</v>
      </c>
    </row>
    <row r="423" spans="2:65" s="11" customFormat="1" ht="22.9" customHeight="1">
      <c r="B423" s="179"/>
      <c r="C423" s="180"/>
      <c r="D423" s="181" t="s">
        <v>76</v>
      </c>
      <c r="E423" s="192" t="s">
        <v>513</v>
      </c>
      <c r="F423" s="192" t="s">
        <v>514</v>
      </c>
      <c r="G423" s="180"/>
      <c r="H423" s="180"/>
      <c r="I423" s="183"/>
      <c r="J423" s="193">
        <f>BK423</f>
        <v>0</v>
      </c>
      <c r="K423" s="180"/>
      <c r="L423" s="184"/>
      <c r="M423" s="185"/>
      <c r="N423" s="186"/>
      <c r="O423" s="186"/>
      <c r="P423" s="187">
        <f>SUM(P424:P427)</f>
        <v>0</v>
      </c>
      <c r="Q423" s="186"/>
      <c r="R423" s="187">
        <f>SUM(R424:R427)</f>
        <v>0</v>
      </c>
      <c r="S423" s="186"/>
      <c r="T423" s="188">
        <f>SUM(T424:T427)</f>
        <v>0.53676000000000001</v>
      </c>
      <c r="AR423" s="189" t="s">
        <v>149</v>
      </c>
      <c r="AT423" s="190" t="s">
        <v>76</v>
      </c>
      <c r="AU423" s="190" t="s">
        <v>85</v>
      </c>
      <c r="AY423" s="189" t="s">
        <v>142</v>
      </c>
      <c r="BK423" s="191">
        <f>SUM(BK424:BK427)</f>
        <v>0</v>
      </c>
    </row>
    <row r="424" spans="2:65" s="1" customFormat="1" ht="16.5" customHeight="1">
      <c r="B424" s="34"/>
      <c r="C424" s="194" t="s">
        <v>515</v>
      </c>
      <c r="D424" s="194" t="s">
        <v>144</v>
      </c>
      <c r="E424" s="195" t="s">
        <v>516</v>
      </c>
      <c r="F424" s="196" t="s">
        <v>517</v>
      </c>
      <c r="G424" s="197" t="s">
        <v>147</v>
      </c>
      <c r="H424" s="198">
        <v>29.82</v>
      </c>
      <c r="I424" s="199"/>
      <c r="J424" s="200">
        <f>ROUND(I424*H424,2)</f>
        <v>0</v>
      </c>
      <c r="K424" s="196" t="s">
        <v>160</v>
      </c>
      <c r="L424" s="38"/>
      <c r="M424" s="201" t="s">
        <v>1</v>
      </c>
      <c r="N424" s="202" t="s">
        <v>43</v>
      </c>
      <c r="O424" s="66"/>
      <c r="P424" s="203">
        <f>O424*H424</f>
        <v>0</v>
      </c>
      <c r="Q424" s="203">
        <v>0</v>
      </c>
      <c r="R424" s="203">
        <f>Q424*H424</f>
        <v>0</v>
      </c>
      <c r="S424" s="203">
        <v>1.7999999999999999E-2</v>
      </c>
      <c r="T424" s="204">
        <f>S424*H424</f>
        <v>0.53676000000000001</v>
      </c>
      <c r="AR424" s="205" t="s">
        <v>241</v>
      </c>
      <c r="AT424" s="205" t="s">
        <v>144</v>
      </c>
      <c r="AU424" s="205" t="s">
        <v>149</v>
      </c>
      <c r="AY424" s="17" t="s">
        <v>142</v>
      </c>
      <c r="BE424" s="206">
        <f>IF(N424="základní",J424,0)</f>
        <v>0</v>
      </c>
      <c r="BF424" s="206">
        <f>IF(N424="snížená",J424,0)</f>
        <v>0</v>
      </c>
      <c r="BG424" s="206">
        <f>IF(N424="zákl. přenesená",J424,0)</f>
        <v>0</v>
      </c>
      <c r="BH424" s="206">
        <f>IF(N424="sníž. přenesená",J424,0)</f>
        <v>0</v>
      </c>
      <c r="BI424" s="206">
        <f>IF(N424="nulová",J424,0)</f>
        <v>0</v>
      </c>
      <c r="BJ424" s="17" t="s">
        <v>149</v>
      </c>
      <c r="BK424" s="206">
        <f>ROUND(I424*H424,2)</f>
        <v>0</v>
      </c>
      <c r="BL424" s="17" t="s">
        <v>241</v>
      </c>
      <c r="BM424" s="205" t="s">
        <v>518</v>
      </c>
    </row>
    <row r="425" spans="2:65" s="12" customFormat="1" ht="11.25">
      <c r="B425" s="207"/>
      <c r="C425" s="208"/>
      <c r="D425" s="209" t="s">
        <v>151</v>
      </c>
      <c r="E425" s="210" t="s">
        <v>1</v>
      </c>
      <c r="F425" s="211" t="s">
        <v>173</v>
      </c>
      <c r="G425" s="208"/>
      <c r="H425" s="212">
        <v>15.12</v>
      </c>
      <c r="I425" s="213"/>
      <c r="J425" s="208"/>
      <c r="K425" s="208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151</v>
      </c>
      <c r="AU425" s="218" t="s">
        <v>149</v>
      </c>
      <c r="AV425" s="12" t="s">
        <v>149</v>
      </c>
      <c r="AW425" s="12" t="s">
        <v>33</v>
      </c>
      <c r="AX425" s="12" t="s">
        <v>77</v>
      </c>
      <c r="AY425" s="218" t="s">
        <v>142</v>
      </c>
    </row>
    <row r="426" spans="2:65" s="12" customFormat="1" ht="11.25">
      <c r="B426" s="207"/>
      <c r="C426" s="208"/>
      <c r="D426" s="209" t="s">
        <v>151</v>
      </c>
      <c r="E426" s="210" t="s">
        <v>1</v>
      </c>
      <c r="F426" s="211" t="s">
        <v>174</v>
      </c>
      <c r="G426" s="208"/>
      <c r="H426" s="212">
        <v>14.7</v>
      </c>
      <c r="I426" s="213"/>
      <c r="J426" s="208"/>
      <c r="K426" s="208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151</v>
      </c>
      <c r="AU426" s="218" t="s">
        <v>149</v>
      </c>
      <c r="AV426" s="12" t="s">
        <v>149</v>
      </c>
      <c r="AW426" s="12" t="s">
        <v>33</v>
      </c>
      <c r="AX426" s="12" t="s">
        <v>77</v>
      </c>
      <c r="AY426" s="218" t="s">
        <v>142</v>
      </c>
    </row>
    <row r="427" spans="2:65" s="13" customFormat="1" ht="11.25">
      <c r="B427" s="219"/>
      <c r="C427" s="220"/>
      <c r="D427" s="209" t="s">
        <v>151</v>
      </c>
      <c r="E427" s="221" t="s">
        <v>1</v>
      </c>
      <c r="F427" s="222" t="s">
        <v>157</v>
      </c>
      <c r="G427" s="220"/>
      <c r="H427" s="223">
        <v>29.82</v>
      </c>
      <c r="I427" s="224"/>
      <c r="J427" s="220"/>
      <c r="K427" s="220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151</v>
      </c>
      <c r="AU427" s="229" t="s">
        <v>149</v>
      </c>
      <c r="AV427" s="13" t="s">
        <v>87</v>
      </c>
      <c r="AW427" s="13" t="s">
        <v>33</v>
      </c>
      <c r="AX427" s="13" t="s">
        <v>85</v>
      </c>
      <c r="AY427" s="229" t="s">
        <v>142</v>
      </c>
    </row>
    <row r="428" spans="2:65" s="11" customFormat="1" ht="22.9" customHeight="1">
      <c r="B428" s="179"/>
      <c r="C428" s="180"/>
      <c r="D428" s="181" t="s">
        <v>76</v>
      </c>
      <c r="E428" s="192" t="s">
        <v>519</v>
      </c>
      <c r="F428" s="192" t="s">
        <v>520</v>
      </c>
      <c r="G428" s="180"/>
      <c r="H428" s="180"/>
      <c r="I428" s="183"/>
      <c r="J428" s="193">
        <f>BK428</f>
        <v>0</v>
      </c>
      <c r="K428" s="180"/>
      <c r="L428" s="184"/>
      <c r="M428" s="185"/>
      <c r="N428" s="186"/>
      <c r="O428" s="186"/>
      <c r="P428" s="187">
        <f>SUM(P429:P479)</f>
        <v>0</v>
      </c>
      <c r="Q428" s="186"/>
      <c r="R428" s="187">
        <f>SUM(R429:R479)</f>
        <v>0.21875</v>
      </c>
      <c r="S428" s="186"/>
      <c r="T428" s="188">
        <f>SUM(T429:T479)</f>
        <v>0.82602560000000003</v>
      </c>
      <c r="AR428" s="189" t="s">
        <v>149</v>
      </c>
      <c r="AT428" s="190" t="s">
        <v>76</v>
      </c>
      <c r="AU428" s="190" t="s">
        <v>85</v>
      </c>
      <c r="AY428" s="189" t="s">
        <v>142</v>
      </c>
      <c r="BK428" s="191">
        <f>SUM(BK429:BK479)</f>
        <v>0</v>
      </c>
    </row>
    <row r="429" spans="2:65" s="1" customFormat="1" ht="48" customHeight="1">
      <c r="B429" s="34"/>
      <c r="C429" s="194" t="s">
        <v>521</v>
      </c>
      <c r="D429" s="194" t="s">
        <v>144</v>
      </c>
      <c r="E429" s="195" t="s">
        <v>522</v>
      </c>
      <c r="F429" s="196" t="s">
        <v>523</v>
      </c>
      <c r="G429" s="197" t="s">
        <v>361</v>
      </c>
      <c r="H429" s="198">
        <v>1</v>
      </c>
      <c r="I429" s="199"/>
      <c r="J429" s="200">
        <f>ROUND(I429*H429,2)</f>
        <v>0</v>
      </c>
      <c r="K429" s="196" t="s">
        <v>1</v>
      </c>
      <c r="L429" s="38"/>
      <c r="M429" s="201" t="s">
        <v>1</v>
      </c>
      <c r="N429" s="202" t="s">
        <v>43</v>
      </c>
      <c r="O429" s="66"/>
      <c r="P429" s="203">
        <f>O429*H429</f>
        <v>0</v>
      </c>
      <c r="Q429" s="203">
        <v>0</v>
      </c>
      <c r="R429" s="203">
        <f>Q429*H429</f>
        <v>0</v>
      </c>
      <c r="S429" s="203">
        <v>0</v>
      </c>
      <c r="T429" s="204">
        <f>S429*H429</f>
        <v>0</v>
      </c>
      <c r="AR429" s="205" t="s">
        <v>241</v>
      </c>
      <c r="AT429" s="205" t="s">
        <v>144</v>
      </c>
      <c r="AU429" s="205" t="s">
        <v>149</v>
      </c>
      <c r="AY429" s="17" t="s">
        <v>142</v>
      </c>
      <c r="BE429" s="206">
        <f>IF(N429="základní",J429,0)</f>
        <v>0</v>
      </c>
      <c r="BF429" s="206">
        <f>IF(N429="snížená",J429,0)</f>
        <v>0</v>
      </c>
      <c r="BG429" s="206">
        <f>IF(N429="zákl. přenesená",J429,0)</f>
        <v>0</v>
      </c>
      <c r="BH429" s="206">
        <f>IF(N429="sníž. přenesená",J429,0)</f>
        <v>0</v>
      </c>
      <c r="BI429" s="206">
        <f>IF(N429="nulová",J429,0)</f>
        <v>0</v>
      </c>
      <c r="BJ429" s="17" t="s">
        <v>149</v>
      </c>
      <c r="BK429" s="206">
        <f>ROUND(I429*H429,2)</f>
        <v>0</v>
      </c>
      <c r="BL429" s="17" t="s">
        <v>241</v>
      </c>
      <c r="BM429" s="205" t="s">
        <v>524</v>
      </c>
    </row>
    <row r="430" spans="2:65" s="1" customFormat="1" ht="16.5" customHeight="1">
      <c r="B430" s="34"/>
      <c r="C430" s="194" t="s">
        <v>525</v>
      </c>
      <c r="D430" s="194" t="s">
        <v>144</v>
      </c>
      <c r="E430" s="195" t="s">
        <v>526</v>
      </c>
      <c r="F430" s="196" t="s">
        <v>527</v>
      </c>
      <c r="G430" s="197" t="s">
        <v>147</v>
      </c>
      <c r="H430" s="198">
        <v>22.72</v>
      </c>
      <c r="I430" s="199"/>
      <c r="J430" s="200">
        <f>ROUND(I430*H430,2)</f>
        <v>0</v>
      </c>
      <c r="K430" s="196" t="s">
        <v>148</v>
      </c>
      <c r="L430" s="38"/>
      <c r="M430" s="201" t="s">
        <v>1</v>
      </c>
      <c r="N430" s="202" t="s">
        <v>43</v>
      </c>
      <c r="O430" s="66"/>
      <c r="P430" s="203">
        <f>O430*H430</f>
        <v>0</v>
      </c>
      <c r="Q430" s="203">
        <v>0</v>
      </c>
      <c r="R430" s="203">
        <f>Q430*H430</f>
        <v>0</v>
      </c>
      <c r="S430" s="203">
        <v>1.098E-2</v>
      </c>
      <c r="T430" s="204">
        <f>S430*H430</f>
        <v>0.24946559999999998</v>
      </c>
      <c r="AR430" s="205" t="s">
        <v>241</v>
      </c>
      <c r="AT430" s="205" t="s">
        <v>144</v>
      </c>
      <c r="AU430" s="205" t="s">
        <v>149</v>
      </c>
      <c r="AY430" s="17" t="s">
        <v>142</v>
      </c>
      <c r="BE430" s="206">
        <f>IF(N430="základní",J430,0)</f>
        <v>0</v>
      </c>
      <c r="BF430" s="206">
        <f>IF(N430="snížená",J430,0)</f>
        <v>0</v>
      </c>
      <c r="BG430" s="206">
        <f>IF(N430="zákl. přenesená",J430,0)</f>
        <v>0</v>
      </c>
      <c r="BH430" s="206">
        <f>IF(N430="sníž. přenesená",J430,0)</f>
        <v>0</v>
      </c>
      <c r="BI430" s="206">
        <f>IF(N430="nulová",J430,0)</f>
        <v>0</v>
      </c>
      <c r="BJ430" s="17" t="s">
        <v>149</v>
      </c>
      <c r="BK430" s="206">
        <f>ROUND(I430*H430,2)</f>
        <v>0</v>
      </c>
      <c r="BL430" s="17" t="s">
        <v>241</v>
      </c>
      <c r="BM430" s="205" t="s">
        <v>528</v>
      </c>
    </row>
    <row r="431" spans="2:65" s="12" customFormat="1" ht="11.25">
      <c r="B431" s="207"/>
      <c r="C431" s="208"/>
      <c r="D431" s="209" t="s">
        <v>151</v>
      </c>
      <c r="E431" s="210" t="s">
        <v>1</v>
      </c>
      <c r="F431" s="211" t="s">
        <v>529</v>
      </c>
      <c r="G431" s="208"/>
      <c r="H431" s="212">
        <v>8.9600000000000009</v>
      </c>
      <c r="I431" s="213"/>
      <c r="J431" s="208"/>
      <c r="K431" s="208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151</v>
      </c>
      <c r="AU431" s="218" t="s">
        <v>149</v>
      </c>
      <c r="AV431" s="12" t="s">
        <v>149</v>
      </c>
      <c r="AW431" s="12" t="s">
        <v>33</v>
      </c>
      <c r="AX431" s="12" t="s">
        <v>77</v>
      </c>
      <c r="AY431" s="218" t="s">
        <v>142</v>
      </c>
    </row>
    <row r="432" spans="2:65" s="12" customFormat="1" ht="11.25">
      <c r="B432" s="207"/>
      <c r="C432" s="208"/>
      <c r="D432" s="209" t="s">
        <v>151</v>
      </c>
      <c r="E432" s="210" t="s">
        <v>1</v>
      </c>
      <c r="F432" s="211" t="s">
        <v>530</v>
      </c>
      <c r="G432" s="208"/>
      <c r="H432" s="212">
        <v>13.76</v>
      </c>
      <c r="I432" s="213"/>
      <c r="J432" s="208"/>
      <c r="K432" s="208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151</v>
      </c>
      <c r="AU432" s="218" t="s">
        <v>149</v>
      </c>
      <c r="AV432" s="12" t="s">
        <v>149</v>
      </c>
      <c r="AW432" s="12" t="s">
        <v>33</v>
      </c>
      <c r="AX432" s="12" t="s">
        <v>77</v>
      </c>
      <c r="AY432" s="218" t="s">
        <v>142</v>
      </c>
    </row>
    <row r="433" spans="2:65" s="13" customFormat="1" ht="11.25">
      <c r="B433" s="219"/>
      <c r="C433" s="220"/>
      <c r="D433" s="209" t="s">
        <v>151</v>
      </c>
      <c r="E433" s="221" t="s">
        <v>1</v>
      </c>
      <c r="F433" s="222" t="s">
        <v>157</v>
      </c>
      <c r="G433" s="220"/>
      <c r="H433" s="223">
        <v>22.72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151</v>
      </c>
      <c r="AU433" s="229" t="s">
        <v>149</v>
      </c>
      <c r="AV433" s="13" t="s">
        <v>87</v>
      </c>
      <c r="AW433" s="13" t="s">
        <v>33</v>
      </c>
      <c r="AX433" s="13" t="s">
        <v>85</v>
      </c>
      <c r="AY433" s="229" t="s">
        <v>142</v>
      </c>
    </row>
    <row r="434" spans="2:65" s="1" customFormat="1" ht="24" customHeight="1">
      <c r="B434" s="34"/>
      <c r="C434" s="194" t="s">
        <v>531</v>
      </c>
      <c r="D434" s="194" t="s">
        <v>144</v>
      </c>
      <c r="E434" s="195" t="s">
        <v>532</v>
      </c>
      <c r="F434" s="196" t="s">
        <v>533</v>
      </c>
      <c r="G434" s="197" t="s">
        <v>147</v>
      </c>
      <c r="H434" s="198">
        <v>22.72</v>
      </c>
      <c r="I434" s="199"/>
      <c r="J434" s="200">
        <f>ROUND(I434*H434,2)</f>
        <v>0</v>
      </c>
      <c r="K434" s="196" t="s">
        <v>148</v>
      </c>
      <c r="L434" s="38"/>
      <c r="M434" s="201" t="s">
        <v>1</v>
      </c>
      <c r="N434" s="202" t="s">
        <v>43</v>
      </c>
      <c r="O434" s="66"/>
      <c r="P434" s="203">
        <f>O434*H434</f>
        <v>0</v>
      </c>
      <c r="Q434" s="203">
        <v>0</v>
      </c>
      <c r="R434" s="203">
        <f>Q434*H434</f>
        <v>0</v>
      </c>
      <c r="S434" s="203">
        <v>8.0000000000000002E-3</v>
      </c>
      <c r="T434" s="204">
        <f>S434*H434</f>
        <v>0.18176</v>
      </c>
      <c r="AR434" s="205" t="s">
        <v>241</v>
      </c>
      <c r="AT434" s="205" t="s">
        <v>144</v>
      </c>
      <c r="AU434" s="205" t="s">
        <v>149</v>
      </c>
      <c r="AY434" s="17" t="s">
        <v>142</v>
      </c>
      <c r="BE434" s="206">
        <f>IF(N434="základní",J434,0)</f>
        <v>0</v>
      </c>
      <c r="BF434" s="206">
        <f>IF(N434="snížená",J434,0)</f>
        <v>0</v>
      </c>
      <c r="BG434" s="206">
        <f>IF(N434="zákl. přenesená",J434,0)</f>
        <v>0</v>
      </c>
      <c r="BH434" s="206">
        <f>IF(N434="sníž. přenesená",J434,0)</f>
        <v>0</v>
      </c>
      <c r="BI434" s="206">
        <f>IF(N434="nulová",J434,0)</f>
        <v>0</v>
      </c>
      <c r="BJ434" s="17" t="s">
        <v>149</v>
      </c>
      <c r="BK434" s="206">
        <f>ROUND(I434*H434,2)</f>
        <v>0</v>
      </c>
      <c r="BL434" s="17" t="s">
        <v>241</v>
      </c>
      <c r="BM434" s="205" t="s">
        <v>534</v>
      </c>
    </row>
    <row r="435" spans="2:65" s="12" customFormat="1" ht="11.25">
      <c r="B435" s="207"/>
      <c r="C435" s="208"/>
      <c r="D435" s="209" t="s">
        <v>151</v>
      </c>
      <c r="E435" s="210" t="s">
        <v>1</v>
      </c>
      <c r="F435" s="211" t="s">
        <v>529</v>
      </c>
      <c r="G435" s="208"/>
      <c r="H435" s="212">
        <v>8.9600000000000009</v>
      </c>
      <c r="I435" s="213"/>
      <c r="J435" s="208"/>
      <c r="K435" s="208"/>
      <c r="L435" s="214"/>
      <c r="M435" s="215"/>
      <c r="N435" s="216"/>
      <c r="O435" s="216"/>
      <c r="P435" s="216"/>
      <c r="Q435" s="216"/>
      <c r="R435" s="216"/>
      <c r="S435" s="216"/>
      <c r="T435" s="217"/>
      <c r="AT435" s="218" t="s">
        <v>151</v>
      </c>
      <c r="AU435" s="218" t="s">
        <v>149</v>
      </c>
      <c r="AV435" s="12" t="s">
        <v>149</v>
      </c>
      <c r="AW435" s="12" t="s">
        <v>33</v>
      </c>
      <c r="AX435" s="12" t="s">
        <v>77</v>
      </c>
      <c r="AY435" s="218" t="s">
        <v>142</v>
      </c>
    </row>
    <row r="436" spans="2:65" s="12" customFormat="1" ht="11.25">
      <c r="B436" s="207"/>
      <c r="C436" s="208"/>
      <c r="D436" s="209" t="s">
        <v>151</v>
      </c>
      <c r="E436" s="210" t="s">
        <v>1</v>
      </c>
      <c r="F436" s="211" t="s">
        <v>530</v>
      </c>
      <c r="G436" s="208"/>
      <c r="H436" s="212">
        <v>13.76</v>
      </c>
      <c r="I436" s="213"/>
      <c r="J436" s="208"/>
      <c r="K436" s="208"/>
      <c r="L436" s="214"/>
      <c r="M436" s="215"/>
      <c r="N436" s="216"/>
      <c r="O436" s="216"/>
      <c r="P436" s="216"/>
      <c r="Q436" s="216"/>
      <c r="R436" s="216"/>
      <c r="S436" s="216"/>
      <c r="T436" s="217"/>
      <c r="AT436" s="218" t="s">
        <v>151</v>
      </c>
      <c r="AU436" s="218" t="s">
        <v>149</v>
      </c>
      <c r="AV436" s="12" t="s">
        <v>149</v>
      </c>
      <c r="AW436" s="12" t="s">
        <v>33</v>
      </c>
      <c r="AX436" s="12" t="s">
        <v>77</v>
      </c>
      <c r="AY436" s="218" t="s">
        <v>142</v>
      </c>
    </row>
    <row r="437" spans="2:65" s="13" customFormat="1" ht="11.25">
      <c r="B437" s="219"/>
      <c r="C437" s="220"/>
      <c r="D437" s="209" t="s">
        <v>151</v>
      </c>
      <c r="E437" s="221" t="s">
        <v>1</v>
      </c>
      <c r="F437" s="222" t="s">
        <v>157</v>
      </c>
      <c r="G437" s="220"/>
      <c r="H437" s="223">
        <v>22.72</v>
      </c>
      <c r="I437" s="224"/>
      <c r="J437" s="220"/>
      <c r="K437" s="220"/>
      <c r="L437" s="225"/>
      <c r="M437" s="226"/>
      <c r="N437" s="227"/>
      <c r="O437" s="227"/>
      <c r="P437" s="227"/>
      <c r="Q437" s="227"/>
      <c r="R437" s="227"/>
      <c r="S437" s="227"/>
      <c r="T437" s="228"/>
      <c r="AT437" s="229" t="s">
        <v>151</v>
      </c>
      <c r="AU437" s="229" t="s">
        <v>149</v>
      </c>
      <c r="AV437" s="13" t="s">
        <v>87</v>
      </c>
      <c r="AW437" s="13" t="s">
        <v>33</v>
      </c>
      <c r="AX437" s="13" t="s">
        <v>85</v>
      </c>
      <c r="AY437" s="229" t="s">
        <v>142</v>
      </c>
    </row>
    <row r="438" spans="2:65" s="1" customFormat="1" ht="24" customHeight="1">
      <c r="B438" s="34"/>
      <c r="C438" s="194" t="s">
        <v>535</v>
      </c>
      <c r="D438" s="194" t="s">
        <v>144</v>
      </c>
      <c r="E438" s="195" t="s">
        <v>536</v>
      </c>
      <c r="F438" s="196" t="s">
        <v>537</v>
      </c>
      <c r="G438" s="197" t="s">
        <v>385</v>
      </c>
      <c r="H438" s="198">
        <v>6</v>
      </c>
      <c r="I438" s="199"/>
      <c r="J438" s="200">
        <f>ROUND(I438*H438,2)</f>
        <v>0</v>
      </c>
      <c r="K438" s="196" t="s">
        <v>160</v>
      </c>
      <c r="L438" s="38"/>
      <c r="M438" s="201" t="s">
        <v>1</v>
      </c>
      <c r="N438" s="202" t="s">
        <v>43</v>
      </c>
      <c r="O438" s="66"/>
      <c r="P438" s="203">
        <f>O438*H438</f>
        <v>0</v>
      </c>
      <c r="Q438" s="203">
        <v>0</v>
      </c>
      <c r="R438" s="203">
        <f>Q438*H438</f>
        <v>0</v>
      </c>
      <c r="S438" s="203">
        <v>0</v>
      </c>
      <c r="T438" s="204">
        <f>S438*H438</f>
        <v>0</v>
      </c>
      <c r="AR438" s="205" t="s">
        <v>241</v>
      </c>
      <c r="AT438" s="205" t="s">
        <v>144</v>
      </c>
      <c r="AU438" s="205" t="s">
        <v>149</v>
      </c>
      <c r="AY438" s="17" t="s">
        <v>142</v>
      </c>
      <c r="BE438" s="206">
        <f>IF(N438="základní",J438,0)</f>
        <v>0</v>
      </c>
      <c r="BF438" s="206">
        <f>IF(N438="snížená",J438,0)</f>
        <v>0</v>
      </c>
      <c r="BG438" s="206">
        <f>IF(N438="zákl. přenesená",J438,0)</f>
        <v>0</v>
      </c>
      <c r="BH438" s="206">
        <f>IF(N438="sníž. přenesená",J438,0)</f>
        <v>0</v>
      </c>
      <c r="BI438" s="206">
        <f>IF(N438="nulová",J438,0)</f>
        <v>0</v>
      </c>
      <c r="BJ438" s="17" t="s">
        <v>149</v>
      </c>
      <c r="BK438" s="206">
        <f>ROUND(I438*H438,2)</f>
        <v>0</v>
      </c>
      <c r="BL438" s="17" t="s">
        <v>241</v>
      </c>
      <c r="BM438" s="205" t="s">
        <v>538</v>
      </c>
    </row>
    <row r="439" spans="2:65" s="12" customFormat="1" ht="11.25">
      <c r="B439" s="207"/>
      <c r="C439" s="208"/>
      <c r="D439" s="209" t="s">
        <v>151</v>
      </c>
      <c r="E439" s="210" t="s">
        <v>1</v>
      </c>
      <c r="F439" s="211" t="s">
        <v>539</v>
      </c>
      <c r="G439" s="208"/>
      <c r="H439" s="212">
        <v>2</v>
      </c>
      <c r="I439" s="213"/>
      <c r="J439" s="208"/>
      <c r="K439" s="208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151</v>
      </c>
      <c r="AU439" s="218" t="s">
        <v>149</v>
      </c>
      <c r="AV439" s="12" t="s">
        <v>149</v>
      </c>
      <c r="AW439" s="12" t="s">
        <v>33</v>
      </c>
      <c r="AX439" s="12" t="s">
        <v>77</v>
      </c>
      <c r="AY439" s="218" t="s">
        <v>142</v>
      </c>
    </row>
    <row r="440" spans="2:65" s="12" customFormat="1" ht="11.25">
      <c r="B440" s="207"/>
      <c r="C440" s="208"/>
      <c r="D440" s="209" t="s">
        <v>151</v>
      </c>
      <c r="E440" s="210" t="s">
        <v>1</v>
      </c>
      <c r="F440" s="211" t="s">
        <v>540</v>
      </c>
      <c r="G440" s="208"/>
      <c r="H440" s="212">
        <v>4</v>
      </c>
      <c r="I440" s="213"/>
      <c r="J440" s="208"/>
      <c r="K440" s="208"/>
      <c r="L440" s="214"/>
      <c r="M440" s="215"/>
      <c r="N440" s="216"/>
      <c r="O440" s="216"/>
      <c r="P440" s="216"/>
      <c r="Q440" s="216"/>
      <c r="R440" s="216"/>
      <c r="S440" s="216"/>
      <c r="T440" s="217"/>
      <c r="AT440" s="218" t="s">
        <v>151</v>
      </c>
      <c r="AU440" s="218" t="s">
        <v>149</v>
      </c>
      <c r="AV440" s="12" t="s">
        <v>149</v>
      </c>
      <c r="AW440" s="12" t="s">
        <v>33</v>
      </c>
      <c r="AX440" s="12" t="s">
        <v>77</v>
      </c>
      <c r="AY440" s="218" t="s">
        <v>142</v>
      </c>
    </row>
    <row r="441" spans="2:65" s="13" customFormat="1" ht="11.25">
      <c r="B441" s="219"/>
      <c r="C441" s="220"/>
      <c r="D441" s="209" t="s">
        <v>151</v>
      </c>
      <c r="E441" s="221" t="s">
        <v>1</v>
      </c>
      <c r="F441" s="222" t="s">
        <v>157</v>
      </c>
      <c r="G441" s="220"/>
      <c r="H441" s="223">
        <v>6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151</v>
      </c>
      <c r="AU441" s="229" t="s">
        <v>149</v>
      </c>
      <c r="AV441" s="13" t="s">
        <v>87</v>
      </c>
      <c r="AW441" s="13" t="s">
        <v>33</v>
      </c>
      <c r="AX441" s="13" t="s">
        <v>85</v>
      </c>
      <c r="AY441" s="229" t="s">
        <v>142</v>
      </c>
    </row>
    <row r="442" spans="2:65" s="1" customFormat="1" ht="24" customHeight="1">
      <c r="B442" s="34"/>
      <c r="C442" s="251" t="s">
        <v>541</v>
      </c>
      <c r="D442" s="251" t="s">
        <v>343</v>
      </c>
      <c r="E442" s="252" t="s">
        <v>542</v>
      </c>
      <c r="F442" s="253" t="s">
        <v>543</v>
      </c>
      <c r="G442" s="254" t="s">
        <v>385</v>
      </c>
      <c r="H442" s="255">
        <v>2</v>
      </c>
      <c r="I442" s="256"/>
      <c r="J442" s="257">
        <f>ROUND(I442*H442,2)</f>
        <v>0</v>
      </c>
      <c r="K442" s="253" t="s">
        <v>160</v>
      </c>
      <c r="L442" s="258"/>
      <c r="M442" s="259" t="s">
        <v>1</v>
      </c>
      <c r="N442" s="260" t="s">
        <v>43</v>
      </c>
      <c r="O442" s="66"/>
      <c r="P442" s="203">
        <f>O442*H442</f>
        <v>0</v>
      </c>
      <c r="Q442" s="203">
        <v>1.4999999999999999E-2</v>
      </c>
      <c r="R442" s="203">
        <f>Q442*H442</f>
        <v>0.03</v>
      </c>
      <c r="S442" s="203">
        <v>0</v>
      </c>
      <c r="T442" s="204">
        <f>S442*H442</f>
        <v>0</v>
      </c>
      <c r="AR442" s="205" t="s">
        <v>342</v>
      </c>
      <c r="AT442" s="205" t="s">
        <v>343</v>
      </c>
      <c r="AU442" s="205" t="s">
        <v>149</v>
      </c>
      <c r="AY442" s="17" t="s">
        <v>142</v>
      </c>
      <c r="BE442" s="206">
        <f>IF(N442="základní",J442,0)</f>
        <v>0</v>
      </c>
      <c r="BF442" s="206">
        <f>IF(N442="snížená",J442,0)</f>
        <v>0</v>
      </c>
      <c r="BG442" s="206">
        <f>IF(N442="zákl. přenesená",J442,0)</f>
        <v>0</v>
      </c>
      <c r="BH442" s="206">
        <f>IF(N442="sníž. přenesená",J442,0)</f>
        <v>0</v>
      </c>
      <c r="BI442" s="206">
        <f>IF(N442="nulová",J442,0)</f>
        <v>0</v>
      </c>
      <c r="BJ442" s="17" t="s">
        <v>149</v>
      </c>
      <c r="BK442" s="206">
        <f>ROUND(I442*H442,2)</f>
        <v>0</v>
      </c>
      <c r="BL442" s="17" t="s">
        <v>241</v>
      </c>
      <c r="BM442" s="205" t="s">
        <v>544</v>
      </c>
    </row>
    <row r="443" spans="2:65" s="12" customFormat="1" ht="11.25">
      <c r="B443" s="207"/>
      <c r="C443" s="208"/>
      <c r="D443" s="209" t="s">
        <v>151</v>
      </c>
      <c r="E443" s="210" t="s">
        <v>1</v>
      </c>
      <c r="F443" s="211" t="s">
        <v>545</v>
      </c>
      <c r="G443" s="208"/>
      <c r="H443" s="212">
        <v>1</v>
      </c>
      <c r="I443" s="213"/>
      <c r="J443" s="208"/>
      <c r="K443" s="208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151</v>
      </c>
      <c r="AU443" s="218" t="s">
        <v>149</v>
      </c>
      <c r="AV443" s="12" t="s">
        <v>149</v>
      </c>
      <c r="AW443" s="12" t="s">
        <v>33</v>
      </c>
      <c r="AX443" s="12" t="s">
        <v>77</v>
      </c>
      <c r="AY443" s="218" t="s">
        <v>142</v>
      </c>
    </row>
    <row r="444" spans="2:65" s="12" customFormat="1" ht="11.25">
      <c r="B444" s="207"/>
      <c r="C444" s="208"/>
      <c r="D444" s="209" t="s">
        <v>151</v>
      </c>
      <c r="E444" s="210" t="s">
        <v>1</v>
      </c>
      <c r="F444" s="211" t="s">
        <v>508</v>
      </c>
      <c r="G444" s="208"/>
      <c r="H444" s="212">
        <v>1</v>
      </c>
      <c r="I444" s="213"/>
      <c r="J444" s="208"/>
      <c r="K444" s="208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151</v>
      </c>
      <c r="AU444" s="218" t="s">
        <v>149</v>
      </c>
      <c r="AV444" s="12" t="s">
        <v>149</v>
      </c>
      <c r="AW444" s="12" t="s">
        <v>33</v>
      </c>
      <c r="AX444" s="12" t="s">
        <v>77</v>
      </c>
      <c r="AY444" s="218" t="s">
        <v>142</v>
      </c>
    </row>
    <row r="445" spans="2:65" s="13" customFormat="1" ht="11.25">
      <c r="B445" s="219"/>
      <c r="C445" s="220"/>
      <c r="D445" s="209" t="s">
        <v>151</v>
      </c>
      <c r="E445" s="221" t="s">
        <v>1</v>
      </c>
      <c r="F445" s="222" t="s">
        <v>157</v>
      </c>
      <c r="G445" s="220"/>
      <c r="H445" s="223">
        <v>2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151</v>
      </c>
      <c r="AU445" s="229" t="s">
        <v>149</v>
      </c>
      <c r="AV445" s="13" t="s">
        <v>87</v>
      </c>
      <c r="AW445" s="13" t="s">
        <v>33</v>
      </c>
      <c r="AX445" s="13" t="s">
        <v>85</v>
      </c>
      <c r="AY445" s="229" t="s">
        <v>142</v>
      </c>
    </row>
    <row r="446" spans="2:65" s="1" customFormat="1" ht="24" customHeight="1">
      <c r="B446" s="34"/>
      <c r="C446" s="251" t="s">
        <v>546</v>
      </c>
      <c r="D446" s="251" t="s">
        <v>343</v>
      </c>
      <c r="E446" s="252" t="s">
        <v>547</v>
      </c>
      <c r="F446" s="253" t="s">
        <v>548</v>
      </c>
      <c r="G446" s="254" t="s">
        <v>385</v>
      </c>
      <c r="H446" s="255">
        <v>3</v>
      </c>
      <c r="I446" s="256"/>
      <c r="J446" s="257">
        <f>ROUND(I446*H446,2)</f>
        <v>0</v>
      </c>
      <c r="K446" s="253" t="s">
        <v>160</v>
      </c>
      <c r="L446" s="258"/>
      <c r="M446" s="259" t="s">
        <v>1</v>
      </c>
      <c r="N446" s="260" t="s">
        <v>43</v>
      </c>
      <c r="O446" s="66"/>
      <c r="P446" s="203">
        <f>O446*H446</f>
        <v>0</v>
      </c>
      <c r="Q446" s="203">
        <v>2.1000000000000001E-2</v>
      </c>
      <c r="R446" s="203">
        <f>Q446*H446</f>
        <v>6.3E-2</v>
      </c>
      <c r="S446" s="203">
        <v>0</v>
      </c>
      <c r="T446" s="204">
        <f>S446*H446</f>
        <v>0</v>
      </c>
      <c r="AR446" s="205" t="s">
        <v>342</v>
      </c>
      <c r="AT446" s="205" t="s">
        <v>343</v>
      </c>
      <c r="AU446" s="205" t="s">
        <v>149</v>
      </c>
      <c r="AY446" s="17" t="s">
        <v>142</v>
      </c>
      <c r="BE446" s="206">
        <f>IF(N446="základní",J446,0)</f>
        <v>0</v>
      </c>
      <c r="BF446" s="206">
        <f>IF(N446="snížená",J446,0)</f>
        <v>0</v>
      </c>
      <c r="BG446" s="206">
        <f>IF(N446="zákl. přenesená",J446,0)</f>
        <v>0</v>
      </c>
      <c r="BH446" s="206">
        <f>IF(N446="sníž. přenesená",J446,0)</f>
        <v>0</v>
      </c>
      <c r="BI446" s="206">
        <f>IF(N446="nulová",J446,0)</f>
        <v>0</v>
      </c>
      <c r="BJ446" s="17" t="s">
        <v>149</v>
      </c>
      <c r="BK446" s="206">
        <f>ROUND(I446*H446,2)</f>
        <v>0</v>
      </c>
      <c r="BL446" s="17" t="s">
        <v>241</v>
      </c>
      <c r="BM446" s="205" t="s">
        <v>549</v>
      </c>
    </row>
    <row r="447" spans="2:65" s="12" customFormat="1" ht="11.25">
      <c r="B447" s="207"/>
      <c r="C447" s="208"/>
      <c r="D447" s="209" t="s">
        <v>151</v>
      </c>
      <c r="E447" s="210" t="s">
        <v>1</v>
      </c>
      <c r="F447" s="211" t="s">
        <v>550</v>
      </c>
      <c r="G447" s="208"/>
      <c r="H447" s="212">
        <v>1</v>
      </c>
      <c r="I447" s="213"/>
      <c r="J447" s="208"/>
      <c r="K447" s="208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151</v>
      </c>
      <c r="AU447" s="218" t="s">
        <v>149</v>
      </c>
      <c r="AV447" s="12" t="s">
        <v>149</v>
      </c>
      <c r="AW447" s="12" t="s">
        <v>33</v>
      </c>
      <c r="AX447" s="12" t="s">
        <v>77</v>
      </c>
      <c r="AY447" s="218" t="s">
        <v>142</v>
      </c>
    </row>
    <row r="448" spans="2:65" s="12" customFormat="1" ht="11.25">
      <c r="B448" s="207"/>
      <c r="C448" s="208"/>
      <c r="D448" s="209" t="s">
        <v>151</v>
      </c>
      <c r="E448" s="210" t="s">
        <v>1</v>
      </c>
      <c r="F448" s="211" t="s">
        <v>551</v>
      </c>
      <c r="G448" s="208"/>
      <c r="H448" s="212">
        <v>1</v>
      </c>
      <c r="I448" s="213"/>
      <c r="J448" s="208"/>
      <c r="K448" s="208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151</v>
      </c>
      <c r="AU448" s="218" t="s">
        <v>149</v>
      </c>
      <c r="AV448" s="12" t="s">
        <v>149</v>
      </c>
      <c r="AW448" s="12" t="s">
        <v>33</v>
      </c>
      <c r="AX448" s="12" t="s">
        <v>77</v>
      </c>
      <c r="AY448" s="218" t="s">
        <v>142</v>
      </c>
    </row>
    <row r="449" spans="2:65" s="12" customFormat="1" ht="11.25">
      <c r="B449" s="207"/>
      <c r="C449" s="208"/>
      <c r="D449" s="209" t="s">
        <v>151</v>
      </c>
      <c r="E449" s="210" t="s">
        <v>1</v>
      </c>
      <c r="F449" s="211" t="s">
        <v>552</v>
      </c>
      <c r="G449" s="208"/>
      <c r="H449" s="212">
        <v>1</v>
      </c>
      <c r="I449" s="213"/>
      <c r="J449" s="208"/>
      <c r="K449" s="208"/>
      <c r="L449" s="214"/>
      <c r="M449" s="215"/>
      <c r="N449" s="216"/>
      <c r="O449" s="216"/>
      <c r="P449" s="216"/>
      <c r="Q449" s="216"/>
      <c r="R449" s="216"/>
      <c r="S449" s="216"/>
      <c r="T449" s="217"/>
      <c r="AT449" s="218" t="s">
        <v>151</v>
      </c>
      <c r="AU449" s="218" t="s">
        <v>149</v>
      </c>
      <c r="AV449" s="12" t="s">
        <v>149</v>
      </c>
      <c r="AW449" s="12" t="s">
        <v>33</v>
      </c>
      <c r="AX449" s="12" t="s">
        <v>77</v>
      </c>
      <c r="AY449" s="218" t="s">
        <v>142</v>
      </c>
    </row>
    <row r="450" spans="2:65" s="13" customFormat="1" ht="11.25">
      <c r="B450" s="219"/>
      <c r="C450" s="220"/>
      <c r="D450" s="209" t="s">
        <v>151</v>
      </c>
      <c r="E450" s="221" t="s">
        <v>1</v>
      </c>
      <c r="F450" s="222" t="s">
        <v>157</v>
      </c>
      <c r="G450" s="220"/>
      <c r="H450" s="223">
        <v>3</v>
      </c>
      <c r="I450" s="224"/>
      <c r="J450" s="220"/>
      <c r="K450" s="220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151</v>
      </c>
      <c r="AU450" s="229" t="s">
        <v>149</v>
      </c>
      <c r="AV450" s="13" t="s">
        <v>87</v>
      </c>
      <c r="AW450" s="13" t="s">
        <v>33</v>
      </c>
      <c r="AX450" s="13" t="s">
        <v>85</v>
      </c>
      <c r="AY450" s="229" t="s">
        <v>142</v>
      </c>
    </row>
    <row r="451" spans="2:65" s="1" customFormat="1" ht="24" customHeight="1">
      <c r="B451" s="34"/>
      <c r="C451" s="251" t="s">
        <v>553</v>
      </c>
      <c r="D451" s="251" t="s">
        <v>343</v>
      </c>
      <c r="E451" s="252" t="s">
        <v>554</v>
      </c>
      <c r="F451" s="253" t="s">
        <v>555</v>
      </c>
      <c r="G451" s="254" t="s">
        <v>385</v>
      </c>
      <c r="H451" s="255">
        <v>1</v>
      </c>
      <c r="I451" s="256"/>
      <c r="J451" s="257">
        <f>ROUND(I451*H451,2)</f>
        <v>0</v>
      </c>
      <c r="K451" s="253" t="s">
        <v>148</v>
      </c>
      <c r="L451" s="258"/>
      <c r="M451" s="259" t="s">
        <v>1</v>
      </c>
      <c r="N451" s="260" t="s">
        <v>43</v>
      </c>
      <c r="O451" s="66"/>
      <c r="P451" s="203">
        <f>O451*H451</f>
        <v>0</v>
      </c>
      <c r="Q451" s="203">
        <v>1.8499999999999999E-2</v>
      </c>
      <c r="R451" s="203">
        <f>Q451*H451</f>
        <v>1.8499999999999999E-2</v>
      </c>
      <c r="S451" s="203">
        <v>0</v>
      </c>
      <c r="T451" s="204">
        <f>S451*H451</f>
        <v>0</v>
      </c>
      <c r="AR451" s="205" t="s">
        <v>342</v>
      </c>
      <c r="AT451" s="205" t="s">
        <v>343</v>
      </c>
      <c r="AU451" s="205" t="s">
        <v>149</v>
      </c>
      <c r="AY451" s="17" t="s">
        <v>142</v>
      </c>
      <c r="BE451" s="206">
        <f>IF(N451="základní",J451,0)</f>
        <v>0</v>
      </c>
      <c r="BF451" s="206">
        <f>IF(N451="snížená",J451,0)</f>
        <v>0</v>
      </c>
      <c r="BG451" s="206">
        <f>IF(N451="zákl. přenesená",J451,0)</f>
        <v>0</v>
      </c>
      <c r="BH451" s="206">
        <f>IF(N451="sníž. přenesená",J451,0)</f>
        <v>0</v>
      </c>
      <c r="BI451" s="206">
        <f>IF(N451="nulová",J451,0)</f>
        <v>0</v>
      </c>
      <c r="BJ451" s="17" t="s">
        <v>149</v>
      </c>
      <c r="BK451" s="206">
        <f>ROUND(I451*H451,2)</f>
        <v>0</v>
      </c>
      <c r="BL451" s="17" t="s">
        <v>241</v>
      </c>
      <c r="BM451" s="205" t="s">
        <v>556</v>
      </c>
    </row>
    <row r="452" spans="2:65" s="12" customFormat="1" ht="11.25">
      <c r="B452" s="207"/>
      <c r="C452" s="208"/>
      <c r="D452" s="209" t="s">
        <v>151</v>
      </c>
      <c r="E452" s="210" t="s">
        <v>1</v>
      </c>
      <c r="F452" s="211" t="s">
        <v>85</v>
      </c>
      <c r="G452" s="208"/>
      <c r="H452" s="212">
        <v>1</v>
      </c>
      <c r="I452" s="213"/>
      <c r="J452" s="208"/>
      <c r="K452" s="208"/>
      <c r="L452" s="214"/>
      <c r="M452" s="215"/>
      <c r="N452" s="216"/>
      <c r="O452" s="216"/>
      <c r="P452" s="216"/>
      <c r="Q452" s="216"/>
      <c r="R452" s="216"/>
      <c r="S452" s="216"/>
      <c r="T452" s="217"/>
      <c r="AT452" s="218" t="s">
        <v>151</v>
      </c>
      <c r="AU452" s="218" t="s">
        <v>149</v>
      </c>
      <c r="AV452" s="12" t="s">
        <v>149</v>
      </c>
      <c r="AW452" s="12" t="s">
        <v>33</v>
      </c>
      <c r="AX452" s="12" t="s">
        <v>85</v>
      </c>
      <c r="AY452" s="218" t="s">
        <v>142</v>
      </c>
    </row>
    <row r="453" spans="2:65" s="1" customFormat="1" ht="16.5" customHeight="1">
      <c r="B453" s="34"/>
      <c r="C453" s="194" t="s">
        <v>557</v>
      </c>
      <c r="D453" s="194" t="s">
        <v>144</v>
      </c>
      <c r="E453" s="195" t="s">
        <v>558</v>
      </c>
      <c r="F453" s="196" t="s">
        <v>559</v>
      </c>
      <c r="G453" s="197" t="s">
        <v>385</v>
      </c>
      <c r="H453" s="198">
        <v>6</v>
      </c>
      <c r="I453" s="199"/>
      <c r="J453" s="200">
        <f>ROUND(I453*H453,2)</f>
        <v>0</v>
      </c>
      <c r="K453" s="196" t="s">
        <v>160</v>
      </c>
      <c r="L453" s="38"/>
      <c r="M453" s="201" t="s">
        <v>1</v>
      </c>
      <c r="N453" s="202" t="s">
        <v>43</v>
      </c>
      <c r="O453" s="66"/>
      <c r="P453" s="203">
        <f>O453*H453</f>
        <v>0</v>
      </c>
      <c r="Q453" s="203">
        <v>0</v>
      </c>
      <c r="R453" s="203">
        <f>Q453*H453</f>
        <v>0</v>
      </c>
      <c r="S453" s="203">
        <v>0</v>
      </c>
      <c r="T453" s="204">
        <f>S453*H453</f>
        <v>0</v>
      </c>
      <c r="AR453" s="205" t="s">
        <v>241</v>
      </c>
      <c r="AT453" s="205" t="s">
        <v>144</v>
      </c>
      <c r="AU453" s="205" t="s">
        <v>149</v>
      </c>
      <c r="AY453" s="17" t="s">
        <v>142</v>
      </c>
      <c r="BE453" s="206">
        <f>IF(N453="základní",J453,0)</f>
        <v>0</v>
      </c>
      <c r="BF453" s="206">
        <f>IF(N453="snížená",J453,0)</f>
        <v>0</v>
      </c>
      <c r="BG453" s="206">
        <f>IF(N453="zákl. přenesená",J453,0)</f>
        <v>0</v>
      </c>
      <c r="BH453" s="206">
        <f>IF(N453="sníž. přenesená",J453,0)</f>
        <v>0</v>
      </c>
      <c r="BI453" s="206">
        <f>IF(N453="nulová",J453,0)</f>
        <v>0</v>
      </c>
      <c r="BJ453" s="17" t="s">
        <v>149</v>
      </c>
      <c r="BK453" s="206">
        <f>ROUND(I453*H453,2)</f>
        <v>0</v>
      </c>
      <c r="BL453" s="17" t="s">
        <v>241</v>
      </c>
      <c r="BM453" s="205" t="s">
        <v>560</v>
      </c>
    </row>
    <row r="454" spans="2:65" s="12" customFormat="1" ht="11.25">
      <c r="B454" s="207"/>
      <c r="C454" s="208"/>
      <c r="D454" s="209" t="s">
        <v>151</v>
      </c>
      <c r="E454" s="210" t="s">
        <v>1</v>
      </c>
      <c r="F454" s="211" t="s">
        <v>539</v>
      </c>
      <c r="G454" s="208"/>
      <c r="H454" s="212">
        <v>2</v>
      </c>
      <c r="I454" s="213"/>
      <c r="J454" s="208"/>
      <c r="K454" s="208"/>
      <c r="L454" s="214"/>
      <c r="M454" s="215"/>
      <c r="N454" s="216"/>
      <c r="O454" s="216"/>
      <c r="P454" s="216"/>
      <c r="Q454" s="216"/>
      <c r="R454" s="216"/>
      <c r="S454" s="216"/>
      <c r="T454" s="217"/>
      <c r="AT454" s="218" t="s">
        <v>151</v>
      </c>
      <c r="AU454" s="218" t="s">
        <v>149</v>
      </c>
      <c r="AV454" s="12" t="s">
        <v>149</v>
      </c>
      <c r="AW454" s="12" t="s">
        <v>33</v>
      </c>
      <c r="AX454" s="12" t="s">
        <v>77</v>
      </c>
      <c r="AY454" s="218" t="s">
        <v>142</v>
      </c>
    </row>
    <row r="455" spans="2:65" s="12" customFormat="1" ht="11.25">
      <c r="B455" s="207"/>
      <c r="C455" s="208"/>
      <c r="D455" s="209" t="s">
        <v>151</v>
      </c>
      <c r="E455" s="210" t="s">
        <v>1</v>
      </c>
      <c r="F455" s="211" t="s">
        <v>540</v>
      </c>
      <c r="G455" s="208"/>
      <c r="H455" s="212">
        <v>4</v>
      </c>
      <c r="I455" s="213"/>
      <c r="J455" s="208"/>
      <c r="K455" s="208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151</v>
      </c>
      <c r="AU455" s="218" t="s">
        <v>149</v>
      </c>
      <c r="AV455" s="12" t="s">
        <v>149</v>
      </c>
      <c r="AW455" s="12" t="s">
        <v>33</v>
      </c>
      <c r="AX455" s="12" t="s">
        <v>77</v>
      </c>
      <c r="AY455" s="218" t="s">
        <v>142</v>
      </c>
    </row>
    <row r="456" spans="2:65" s="13" customFormat="1" ht="11.25">
      <c r="B456" s="219"/>
      <c r="C456" s="220"/>
      <c r="D456" s="209" t="s">
        <v>151</v>
      </c>
      <c r="E456" s="221" t="s">
        <v>1</v>
      </c>
      <c r="F456" s="222" t="s">
        <v>157</v>
      </c>
      <c r="G456" s="220"/>
      <c r="H456" s="223">
        <v>6</v>
      </c>
      <c r="I456" s="224"/>
      <c r="J456" s="220"/>
      <c r="K456" s="220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151</v>
      </c>
      <c r="AU456" s="229" t="s">
        <v>149</v>
      </c>
      <c r="AV456" s="13" t="s">
        <v>87</v>
      </c>
      <c r="AW456" s="13" t="s">
        <v>33</v>
      </c>
      <c r="AX456" s="13" t="s">
        <v>85</v>
      </c>
      <c r="AY456" s="229" t="s">
        <v>142</v>
      </c>
    </row>
    <row r="457" spans="2:65" s="1" customFormat="1" ht="24" customHeight="1">
      <c r="B457" s="34"/>
      <c r="C457" s="251" t="s">
        <v>561</v>
      </c>
      <c r="D457" s="251" t="s">
        <v>343</v>
      </c>
      <c r="E457" s="252" t="s">
        <v>562</v>
      </c>
      <c r="F457" s="253" t="s">
        <v>563</v>
      </c>
      <c r="G457" s="254" t="s">
        <v>385</v>
      </c>
      <c r="H457" s="255">
        <v>6</v>
      </c>
      <c r="I457" s="256"/>
      <c r="J457" s="257">
        <f>ROUND(I457*H457,2)</f>
        <v>0</v>
      </c>
      <c r="K457" s="253" t="s">
        <v>160</v>
      </c>
      <c r="L457" s="258"/>
      <c r="M457" s="259" t="s">
        <v>1</v>
      </c>
      <c r="N457" s="260" t="s">
        <v>43</v>
      </c>
      <c r="O457" s="66"/>
      <c r="P457" s="203">
        <f>O457*H457</f>
        <v>0</v>
      </c>
      <c r="Q457" s="203">
        <v>1.1999999999999999E-3</v>
      </c>
      <c r="R457" s="203">
        <f>Q457*H457</f>
        <v>7.1999999999999998E-3</v>
      </c>
      <c r="S457" s="203">
        <v>0</v>
      </c>
      <c r="T457" s="204">
        <f>S457*H457</f>
        <v>0</v>
      </c>
      <c r="AR457" s="205" t="s">
        <v>342</v>
      </c>
      <c r="AT457" s="205" t="s">
        <v>343</v>
      </c>
      <c r="AU457" s="205" t="s">
        <v>149</v>
      </c>
      <c r="AY457" s="17" t="s">
        <v>142</v>
      </c>
      <c r="BE457" s="206">
        <f>IF(N457="základní",J457,0)</f>
        <v>0</v>
      </c>
      <c r="BF457" s="206">
        <f>IF(N457="snížená",J457,0)</f>
        <v>0</v>
      </c>
      <c r="BG457" s="206">
        <f>IF(N457="zákl. přenesená",J457,0)</f>
        <v>0</v>
      </c>
      <c r="BH457" s="206">
        <f>IF(N457="sníž. přenesená",J457,0)</f>
        <v>0</v>
      </c>
      <c r="BI457" s="206">
        <f>IF(N457="nulová",J457,0)</f>
        <v>0</v>
      </c>
      <c r="BJ457" s="17" t="s">
        <v>149</v>
      </c>
      <c r="BK457" s="206">
        <f>ROUND(I457*H457,2)</f>
        <v>0</v>
      </c>
      <c r="BL457" s="17" t="s">
        <v>241</v>
      </c>
      <c r="BM457" s="205" t="s">
        <v>564</v>
      </c>
    </row>
    <row r="458" spans="2:65" s="12" customFormat="1" ht="11.25">
      <c r="B458" s="207"/>
      <c r="C458" s="208"/>
      <c r="D458" s="209" t="s">
        <v>151</v>
      </c>
      <c r="E458" s="210" t="s">
        <v>1</v>
      </c>
      <c r="F458" s="211" t="s">
        <v>539</v>
      </c>
      <c r="G458" s="208"/>
      <c r="H458" s="212">
        <v>2</v>
      </c>
      <c r="I458" s="213"/>
      <c r="J458" s="208"/>
      <c r="K458" s="208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151</v>
      </c>
      <c r="AU458" s="218" t="s">
        <v>149</v>
      </c>
      <c r="AV458" s="12" t="s">
        <v>149</v>
      </c>
      <c r="AW458" s="12" t="s">
        <v>33</v>
      </c>
      <c r="AX458" s="12" t="s">
        <v>77</v>
      </c>
      <c r="AY458" s="218" t="s">
        <v>142</v>
      </c>
    </row>
    <row r="459" spans="2:65" s="12" customFormat="1" ht="11.25">
      <c r="B459" s="207"/>
      <c r="C459" s="208"/>
      <c r="D459" s="209" t="s">
        <v>151</v>
      </c>
      <c r="E459" s="210" t="s">
        <v>1</v>
      </c>
      <c r="F459" s="211" t="s">
        <v>540</v>
      </c>
      <c r="G459" s="208"/>
      <c r="H459" s="212">
        <v>4</v>
      </c>
      <c r="I459" s="213"/>
      <c r="J459" s="208"/>
      <c r="K459" s="208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151</v>
      </c>
      <c r="AU459" s="218" t="s">
        <v>149</v>
      </c>
      <c r="AV459" s="12" t="s">
        <v>149</v>
      </c>
      <c r="AW459" s="12" t="s">
        <v>33</v>
      </c>
      <c r="AX459" s="12" t="s">
        <v>77</v>
      </c>
      <c r="AY459" s="218" t="s">
        <v>142</v>
      </c>
    </row>
    <row r="460" spans="2:65" s="13" customFormat="1" ht="11.25">
      <c r="B460" s="219"/>
      <c r="C460" s="220"/>
      <c r="D460" s="209" t="s">
        <v>151</v>
      </c>
      <c r="E460" s="221" t="s">
        <v>1</v>
      </c>
      <c r="F460" s="222" t="s">
        <v>157</v>
      </c>
      <c r="G460" s="220"/>
      <c r="H460" s="223">
        <v>6</v>
      </c>
      <c r="I460" s="224"/>
      <c r="J460" s="220"/>
      <c r="K460" s="220"/>
      <c r="L460" s="225"/>
      <c r="M460" s="226"/>
      <c r="N460" s="227"/>
      <c r="O460" s="227"/>
      <c r="P460" s="227"/>
      <c r="Q460" s="227"/>
      <c r="R460" s="227"/>
      <c r="S460" s="227"/>
      <c r="T460" s="228"/>
      <c r="AT460" s="229" t="s">
        <v>151</v>
      </c>
      <c r="AU460" s="229" t="s">
        <v>149</v>
      </c>
      <c r="AV460" s="13" t="s">
        <v>87</v>
      </c>
      <c r="AW460" s="13" t="s">
        <v>33</v>
      </c>
      <c r="AX460" s="13" t="s">
        <v>85</v>
      </c>
      <c r="AY460" s="229" t="s">
        <v>142</v>
      </c>
    </row>
    <row r="461" spans="2:65" s="1" customFormat="1" ht="24" customHeight="1">
      <c r="B461" s="34"/>
      <c r="C461" s="194" t="s">
        <v>565</v>
      </c>
      <c r="D461" s="194" t="s">
        <v>144</v>
      </c>
      <c r="E461" s="195" t="s">
        <v>566</v>
      </c>
      <c r="F461" s="196" t="s">
        <v>567</v>
      </c>
      <c r="G461" s="197" t="s">
        <v>385</v>
      </c>
      <c r="H461" s="198">
        <v>6</v>
      </c>
      <c r="I461" s="199"/>
      <c r="J461" s="200">
        <f>ROUND(I461*H461,2)</f>
        <v>0</v>
      </c>
      <c r="K461" s="196" t="s">
        <v>160</v>
      </c>
      <c r="L461" s="38"/>
      <c r="M461" s="201" t="s">
        <v>1</v>
      </c>
      <c r="N461" s="202" t="s">
        <v>43</v>
      </c>
      <c r="O461" s="66"/>
      <c r="P461" s="203">
        <f>O461*H461</f>
        <v>0</v>
      </c>
      <c r="Q461" s="203">
        <v>4.6999999999999999E-4</v>
      </c>
      <c r="R461" s="203">
        <f>Q461*H461</f>
        <v>2.82E-3</v>
      </c>
      <c r="S461" s="203">
        <v>0</v>
      </c>
      <c r="T461" s="204">
        <f>S461*H461</f>
        <v>0</v>
      </c>
      <c r="AR461" s="205" t="s">
        <v>241</v>
      </c>
      <c r="AT461" s="205" t="s">
        <v>144</v>
      </c>
      <c r="AU461" s="205" t="s">
        <v>149</v>
      </c>
      <c r="AY461" s="17" t="s">
        <v>142</v>
      </c>
      <c r="BE461" s="206">
        <f>IF(N461="základní",J461,0)</f>
        <v>0</v>
      </c>
      <c r="BF461" s="206">
        <f>IF(N461="snížená",J461,0)</f>
        <v>0</v>
      </c>
      <c r="BG461" s="206">
        <f>IF(N461="zákl. přenesená",J461,0)</f>
        <v>0</v>
      </c>
      <c r="BH461" s="206">
        <f>IF(N461="sníž. přenesená",J461,0)</f>
        <v>0</v>
      </c>
      <c r="BI461" s="206">
        <f>IF(N461="nulová",J461,0)</f>
        <v>0</v>
      </c>
      <c r="BJ461" s="17" t="s">
        <v>149</v>
      </c>
      <c r="BK461" s="206">
        <f>ROUND(I461*H461,2)</f>
        <v>0</v>
      </c>
      <c r="BL461" s="17" t="s">
        <v>241</v>
      </c>
      <c r="BM461" s="205" t="s">
        <v>568</v>
      </c>
    </row>
    <row r="462" spans="2:65" s="12" customFormat="1" ht="11.25">
      <c r="B462" s="207"/>
      <c r="C462" s="208"/>
      <c r="D462" s="209" t="s">
        <v>151</v>
      </c>
      <c r="E462" s="210" t="s">
        <v>1</v>
      </c>
      <c r="F462" s="211" t="s">
        <v>539</v>
      </c>
      <c r="G462" s="208"/>
      <c r="H462" s="212">
        <v>2</v>
      </c>
      <c r="I462" s="213"/>
      <c r="J462" s="208"/>
      <c r="K462" s="208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151</v>
      </c>
      <c r="AU462" s="218" t="s">
        <v>149</v>
      </c>
      <c r="AV462" s="12" t="s">
        <v>149</v>
      </c>
      <c r="AW462" s="12" t="s">
        <v>33</v>
      </c>
      <c r="AX462" s="12" t="s">
        <v>77</v>
      </c>
      <c r="AY462" s="218" t="s">
        <v>142</v>
      </c>
    </row>
    <row r="463" spans="2:65" s="12" customFormat="1" ht="11.25">
      <c r="B463" s="207"/>
      <c r="C463" s="208"/>
      <c r="D463" s="209" t="s">
        <v>151</v>
      </c>
      <c r="E463" s="210" t="s">
        <v>1</v>
      </c>
      <c r="F463" s="211" t="s">
        <v>540</v>
      </c>
      <c r="G463" s="208"/>
      <c r="H463" s="212">
        <v>4</v>
      </c>
      <c r="I463" s="213"/>
      <c r="J463" s="208"/>
      <c r="K463" s="208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151</v>
      </c>
      <c r="AU463" s="218" t="s">
        <v>149</v>
      </c>
      <c r="AV463" s="12" t="s">
        <v>149</v>
      </c>
      <c r="AW463" s="12" t="s">
        <v>33</v>
      </c>
      <c r="AX463" s="12" t="s">
        <v>77</v>
      </c>
      <c r="AY463" s="218" t="s">
        <v>142</v>
      </c>
    </row>
    <row r="464" spans="2:65" s="13" customFormat="1" ht="11.25">
      <c r="B464" s="219"/>
      <c r="C464" s="220"/>
      <c r="D464" s="209" t="s">
        <v>151</v>
      </c>
      <c r="E464" s="221" t="s">
        <v>1</v>
      </c>
      <c r="F464" s="222" t="s">
        <v>157</v>
      </c>
      <c r="G464" s="220"/>
      <c r="H464" s="223">
        <v>6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151</v>
      </c>
      <c r="AU464" s="229" t="s">
        <v>149</v>
      </c>
      <c r="AV464" s="13" t="s">
        <v>87</v>
      </c>
      <c r="AW464" s="13" t="s">
        <v>33</v>
      </c>
      <c r="AX464" s="13" t="s">
        <v>85</v>
      </c>
      <c r="AY464" s="229" t="s">
        <v>142</v>
      </c>
    </row>
    <row r="465" spans="2:65" s="1" customFormat="1" ht="24" customHeight="1">
      <c r="B465" s="34"/>
      <c r="C465" s="251" t="s">
        <v>569</v>
      </c>
      <c r="D465" s="251" t="s">
        <v>343</v>
      </c>
      <c r="E465" s="252" t="s">
        <v>570</v>
      </c>
      <c r="F465" s="253" t="s">
        <v>571</v>
      </c>
      <c r="G465" s="254" t="s">
        <v>385</v>
      </c>
      <c r="H465" s="255">
        <v>6</v>
      </c>
      <c r="I465" s="256"/>
      <c r="J465" s="257">
        <f>ROUND(I465*H465,2)</f>
        <v>0</v>
      </c>
      <c r="K465" s="253" t="s">
        <v>160</v>
      </c>
      <c r="L465" s="258"/>
      <c r="M465" s="259" t="s">
        <v>1</v>
      </c>
      <c r="N465" s="260" t="s">
        <v>43</v>
      </c>
      <c r="O465" s="66"/>
      <c r="P465" s="203">
        <f>O465*H465</f>
        <v>0</v>
      </c>
      <c r="Q465" s="203">
        <v>1.6E-2</v>
      </c>
      <c r="R465" s="203">
        <f>Q465*H465</f>
        <v>9.6000000000000002E-2</v>
      </c>
      <c r="S465" s="203">
        <v>0</v>
      </c>
      <c r="T465" s="204">
        <f>S465*H465</f>
        <v>0</v>
      </c>
      <c r="AR465" s="205" t="s">
        <v>572</v>
      </c>
      <c r="AT465" s="205" t="s">
        <v>343</v>
      </c>
      <c r="AU465" s="205" t="s">
        <v>149</v>
      </c>
      <c r="AY465" s="17" t="s">
        <v>142</v>
      </c>
      <c r="BE465" s="206">
        <f>IF(N465="základní",J465,0)</f>
        <v>0</v>
      </c>
      <c r="BF465" s="206">
        <f>IF(N465="snížená",J465,0)</f>
        <v>0</v>
      </c>
      <c r="BG465" s="206">
        <f>IF(N465="zákl. přenesená",J465,0)</f>
        <v>0</v>
      </c>
      <c r="BH465" s="206">
        <f>IF(N465="sníž. přenesená",J465,0)</f>
        <v>0</v>
      </c>
      <c r="BI465" s="206">
        <f>IF(N465="nulová",J465,0)</f>
        <v>0</v>
      </c>
      <c r="BJ465" s="17" t="s">
        <v>149</v>
      </c>
      <c r="BK465" s="206">
        <f>ROUND(I465*H465,2)</f>
        <v>0</v>
      </c>
      <c r="BL465" s="17" t="s">
        <v>572</v>
      </c>
      <c r="BM465" s="205" t="s">
        <v>573</v>
      </c>
    </row>
    <row r="466" spans="2:65" s="12" customFormat="1" ht="11.25">
      <c r="B466" s="207"/>
      <c r="C466" s="208"/>
      <c r="D466" s="209" t="s">
        <v>151</v>
      </c>
      <c r="E466" s="210" t="s">
        <v>1</v>
      </c>
      <c r="F466" s="211" t="s">
        <v>539</v>
      </c>
      <c r="G466" s="208"/>
      <c r="H466" s="212">
        <v>2</v>
      </c>
      <c r="I466" s="213"/>
      <c r="J466" s="208"/>
      <c r="K466" s="208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151</v>
      </c>
      <c r="AU466" s="218" t="s">
        <v>149</v>
      </c>
      <c r="AV466" s="12" t="s">
        <v>149</v>
      </c>
      <c r="AW466" s="12" t="s">
        <v>33</v>
      </c>
      <c r="AX466" s="12" t="s">
        <v>77</v>
      </c>
      <c r="AY466" s="218" t="s">
        <v>142</v>
      </c>
    </row>
    <row r="467" spans="2:65" s="12" customFormat="1" ht="11.25">
      <c r="B467" s="207"/>
      <c r="C467" s="208"/>
      <c r="D467" s="209" t="s">
        <v>151</v>
      </c>
      <c r="E467" s="210" t="s">
        <v>1</v>
      </c>
      <c r="F467" s="211" t="s">
        <v>540</v>
      </c>
      <c r="G467" s="208"/>
      <c r="H467" s="212">
        <v>4</v>
      </c>
      <c r="I467" s="213"/>
      <c r="J467" s="208"/>
      <c r="K467" s="208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151</v>
      </c>
      <c r="AU467" s="218" t="s">
        <v>149</v>
      </c>
      <c r="AV467" s="12" t="s">
        <v>149</v>
      </c>
      <c r="AW467" s="12" t="s">
        <v>33</v>
      </c>
      <c r="AX467" s="12" t="s">
        <v>77</v>
      </c>
      <c r="AY467" s="218" t="s">
        <v>142</v>
      </c>
    </row>
    <row r="468" spans="2:65" s="13" customFormat="1" ht="11.25">
      <c r="B468" s="219"/>
      <c r="C468" s="220"/>
      <c r="D468" s="209" t="s">
        <v>151</v>
      </c>
      <c r="E468" s="221" t="s">
        <v>1</v>
      </c>
      <c r="F468" s="222" t="s">
        <v>157</v>
      </c>
      <c r="G468" s="220"/>
      <c r="H468" s="223">
        <v>6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151</v>
      </c>
      <c r="AU468" s="229" t="s">
        <v>149</v>
      </c>
      <c r="AV468" s="13" t="s">
        <v>87</v>
      </c>
      <c r="AW468" s="13" t="s">
        <v>33</v>
      </c>
      <c r="AX468" s="13" t="s">
        <v>85</v>
      </c>
      <c r="AY468" s="229" t="s">
        <v>142</v>
      </c>
    </row>
    <row r="469" spans="2:65" s="1" customFormat="1" ht="24" customHeight="1">
      <c r="B469" s="34"/>
      <c r="C469" s="194" t="s">
        <v>574</v>
      </c>
      <c r="D469" s="194" t="s">
        <v>144</v>
      </c>
      <c r="E469" s="195" t="s">
        <v>575</v>
      </c>
      <c r="F469" s="196" t="s">
        <v>576</v>
      </c>
      <c r="G469" s="197" t="s">
        <v>385</v>
      </c>
      <c r="H469" s="198">
        <v>1</v>
      </c>
      <c r="I469" s="199"/>
      <c r="J469" s="200">
        <f>ROUND(I469*H469,2)</f>
        <v>0</v>
      </c>
      <c r="K469" s="196" t="s">
        <v>160</v>
      </c>
      <c r="L469" s="38"/>
      <c r="M469" s="201" t="s">
        <v>1</v>
      </c>
      <c r="N469" s="202" t="s">
        <v>43</v>
      </c>
      <c r="O469" s="66"/>
      <c r="P469" s="203">
        <f>O469*H469</f>
        <v>0</v>
      </c>
      <c r="Q469" s="203">
        <v>0</v>
      </c>
      <c r="R469" s="203">
        <f>Q469*H469</f>
        <v>0</v>
      </c>
      <c r="S469" s="203">
        <v>0</v>
      </c>
      <c r="T469" s="204">
        <f>S469*H469</f>
        <v>0</v>
      </c>
      <c r="AR469" s="205" t="s">
        <v>241</v>
      </c>
      <c r="AT469" s="205" t="s">
        <v>144</v>
      </c>
      <c r="AU469" s="205" t="s">
        <v>149</v>
      </c>
      <c r="AY469" s="17" t="s">
        <v>142</v>
      </c>
      <c r="BE469" s="206">
        <f>IF(N469="základní",J469,0)</f>
        <v>0</v>
      </c>
      <c r="BF469" s="206">
        <f>IF(N469="snížená",J469,0)</f>
        <v>0</v>
      </c>
      <c r="BG469" s="206">
        <f>IF(N469="zákl. přenesená",J469,0)</f>
        <v>0</v>
      </c>
      <c r="BH469" s="206">
        <f>IF(N469="sníž. přenesená",J469,0)</f>
        <v>0</v>
      </c>
      <c r="BI469" s="206">
        <f>IF(N469="nulová",J469,0)</f>
        <v>0</v>
      </c>
      <c r="BJ469" s="17" t="s">
        <v>149</v>
      </c>
      <c r="BK469" s="206">
        <f>ROUND(I469*H469,2)</f>
        <v>0</v>
      </c>
      <c r="BL469" s="17" t="s">
        <v>241</v>
      </c>
      <c r="BM469" s="205" t="s">
        <v>577</v>
      </c>
    </row>
    <row r="470" spans="2:65" s="12" customFormat="1" ht="11.25">
      <c r="B470" s="207"/>
      <c r="C470" s="208"/>
      <c r="D470" s="209" t="s">
        <v>151</v>
      </c>
      <c r="E470" s="210" t="s">
        <v>1</v>
      </c>
      <c r="F470" s="211" t="s">
        <v>578</v>
      </c>
      <c r="G470" s="208"/>
      <c r="H470" s="212">
        <v>1</v>
      </c>
      <c r="I470" s="213"/>
      <c r="J470" s="208"/>
      <c r="K470" s="208"/>
      <c r="L470" s="214"/>
      <c r="M470" s="215"/>
      <c r="N470" s="216"/>
      <c r="O470" s="216"/>
      <c r="P470" s="216"/>
      <c r="Q470" s="216"/>
      <c r="R470" s="216"/>
      <c r="S470" s="216"/>
      <c r="T470" s="217"/>
      <c r="AT470" s="218" t="s">
        <v>151</v>
      </c>
      <c r="AU470" s="218" t="s">
        <v>149</v>
      </c>
      <c r="AV470" s="12" t="s">
        <v>149</v>
      </c>
      <c r="AW470" s="12" t="s">
        <v>33</v>
      </c>
      <c r="AX470" s="12" t="s">
        <v>85</v>
      </c>
      <c r="AY470" s="218" t="s">
        <v>142</v>
      </c>
    </row>
    <row r="471" spans="2:65" s="1" customFormat="1" ht="16.5" customHeight="1">
      <c r="B471" s="34"/>
      <c r="C471" s="251" t="s">
        <v>579</v>
      </c>
      <c r="D471" s="251" t="s">
        <v>343</v>
      </c>
      <c r="E471" s="252" t="s">
        <v>580</v>
      </c>
      <c r="F471" s="253" t="s">
        <v>581</v>
      </c>
      <c r="G471" s="254" t="s">
        <v>385</v>
      </c>
      <c r="H471" s="255">
        <v>1</v>
      </c>
      <c r="I471" s="256"/>
      <c r="J471" s="257">
        <f>ROUND(I471*H471,2)</f>
        <v>0</v>
      </c>
      <c r="K471" s="253" t="s">
        <v>160</v>
      </c>
      <c r="L471" s="258"/>
      <c r="M471" s="259" t="s">
        <v>1</v>
      </c>
      <c r="N471" s="260" t="s">
        <v>43</v>
      </c>
      <c r="O471" s="66"/>
      <c r="P471" s="203">
        <f>O471*H471</f>
        <v>0</v>
      </c>
      <c r="Q471" s="203">
        <v>1.23E-3</v>
      </c>
      <c r="R471" s="203">
        <f>Q471*H471</f>
        <v>1.23E-3</v>
      </c>
      <c r="S471" s="203">
        <v>0</v>
      </c>
      <c r="T471" s="204">
        <f>S471*H471</f>
        <v>0</v>
      </c>
      <c r="AR471" s="205" t="s">
        <v>342</v>
      </c>
      <c r="AT471" s="205" t="s">
        <v>343</v>
      </c>
      <c r="AU471" s="205" t="s">
        <v>149</v>
      </c>
      <c r="AY471" s="17" t="s">
        <v>142</v>
      </c>
      <c r="BE471" s="206">
        <f>IF(N471="základní",J471,0)</f>
        <v>0</v>
      </c>
      <c r="BF471" s="206">
        <f>IF(N471="snížená",J471,0)</f>
        <v>0</v>
      </c>
      <c r="BG471" s="206">
        <f>IF(N471="zákl. přenesená",J471,0)</f>
        <v>0</v>
      </c>
      <c r="BH471" s="206">
        <f>IF(N471="sníž. přenesená",J471,0)</f>
        <v>0</v>
      </c>
      <c r="BI471" s="206">
        <f>IF(N471="nulová",J471,0)</f>
        <v>0</v>
      </c>
      <c r="BJ471" s="17" t="s">
        <v>149</v>
      </c>
      <c r="BK471" s="206">
        <f>ROUND(I471*H471,2)</f>
        <v>0</v>
      </c>
      <c r="BL471" s="17" t="s">
        <v>241</v>
      </c>
      <c r="BM471" s="205" t="s">
        <v>582</v>
      </c>
    </row>
    <row r="472" spans="2:65" s="12" customFormat="1" ht="11.25">
      <c r="B472" s="207"/>
      <c r="C472" s="208"/>
      <c r="D472" s="209" t="s">
        <v>151</v>
      </c>
      <c r="E472" s="210" t="s">
        <v>1</v>
      </c>
      <c r="F472" s="211" t="s">
        <v>578</v>
      </c>
      <c r="G472" s="208"/>
      <c r="H472" s="212">
        <v>1</v>
      </c>
      <c r="I472" s="213"/>
      <c r="J472" s="208"/>
      <c r="K472" s="208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151</v>
      </c>
      <c r="AU472" s="218" t="s">
        <v>149</v>
      </c>
      <c r="AV472" s="12" t="s">
        <v>149</v>
      </c>
      <c r="AW472" s="12" t="s">
        <v>33</v>
      </c>
      <c r="AX472" s="12" t="s">
        <v>85</v>
      </c>
      <c r="AY472" s="218" t="s">
        <v>142</v>
      </c>
    </row>
    <row r="473" spans="2:65" s="1" customFormat="1" ht="24" customHeight="1">
      <c r="B473" s="34"/>
      <c r="C473" s="194" t="s">
        <v>583</v>
      </c>
      <c r="D473" s="194" t="s">
        <v>144</v>
      </c>
      <c r="E473" s="195" t="s">
        <v>584</v>
      </c>
      <c r="F473" s="196" t="s">
        <v>585</v>
      </c>
      <c r="G473" s="197" t="s">
        <v>385</v>
      </c>
      <c r="H473" s="198">
        <v>1</v>
      </c>
      <c r="I473" s="199"/>
      <c r="J473" s="200">
        <f>ROUND(I473*H473,2)</f>
        <v>0</v>
      </c>
      <c r="K473" s="196" t="s">
        <v>148</v>
      </c>
      <c r="L473" s="38"/>
      <c r="M473" s="201" t="s">
        <v>1</v>
      </c>
      <c r="N473" s="202" t="s">
        <v>43</v>
      </c>
      <c r="O473" s="66"/>
      <c r="P473" s="203">
        <f>O473*H473</f>
        <v>0</v>
      </c>
      <c r="Q473" s="203">
        <v>0</v>
      </c>
      <c r="R473" s="203">
        <f>Q473*H473</f>
        <v>0</v>
      </c>
      <c r="S473" s="203">
        <v>0.17399999999999999</v>
      </c>
      <c r="T473" s="204">
        <f>S473*H473</f>
        <v>0.17399999999999999</v>
      </c>
      <c r="AR473" s="205" t="s">
        <v>241</v>
      </c>
      <c r="AT473" s="205" t="s">
        <v>144</v>
      </c>
      <c r="AU473" s="205" t="s">
        <v>149</v>
      </c>
      <c r="AY473" s="17" t="s">
        <v>142</v>
      </c>
      <c r="BE473" s="206">
        <f>IF(N473="základní",J473,0)</f>
        <v>0</v>
      </c>
      <c r="BF473" s="206">
        <f>IF(N473="snížená",J473,0)</f>
        <v>0</v>
      </c>
      <c r="BG473" s="206">
        <f>IF(N473="zákl. přenesená",J473,0)</f>
        <v>0</v>
      </c>
      <c r="BH473" s="206">
        <f>IF(N473="sníž. přenesená",J473,0)</f>
        <v>0</v>
      </c>
      <c r="BI473" s="206">
        <f>IF(N473="nulová",J473,0)</f>
        <v>0</v>
      </c>
      <c r="BJ473" s="17" t="s">
        <v>149</v>
      </c>
      <c r="BK473" s="206">
        <f>ROUND(I473*H473,2)</f>
        <v>0</v>
      </c>
      <c r="BL473" s="17" t="s">
        <v>241</v>
      </c>
      <c r="BM473" s="205" t="s">
        <v>586</v>
      </c>
    </row>
    <row r="474" spans="2:65" s="12" customFormat="1" ht="11.25">
      <c r="B474" s="207"/>
      <c r="C474" s="208"/>
      <c r="D474" s="209" t="s">
        <v>151</v>
      </c>
      <c r="E474" s="210" t="s">
        <v>1</v>
      </c>
      <c r="F474" s="211" t="s">
        <v>587</v>
      </c>
      <c r="G474" s="208"/>
      <c r="H474" s="212">
        <v>1</v>
      </c>
      <c r="I474" s="213"/>
      <c r="J474" s="208"/>
      <c r="K474" s="208"/>
      <c r="L474" s="214"/>
      <c r="M474" s="215"/>
      <c r="N474" s="216"/>
      <c r="O474" s="216"/>
      <c r="P474" s="216"/>
      <c r="Q474" s="216"/>
      <c r="R474" s="216"/>
      <c r="S474" s="216"/>
      <c r="T474" s="217"/>
      <c r="AT474" s="218" t="s">
        <v>151</v>
      </c>
      <c r="AU474" s="218" t="s">
        <v>149</v>
      </c>
      <c r="AV474" s="12" t="s">
        <v>149</v>
      </c>
      <c r="AW474" s="12" t="s">
        <v>33</v>
      </c>
      <c r="AX474" s="12" t="s">
        <v>77</v>
      </c>
      <c r="AY474" s="218" t="s">
        <v>142</v>
      </c>
    </row>
    <row r="475" spans="2:65" s="13" customFormat="1" ht="11.25">
      <c r="B475" s="219"/>
      <c r="C475" s="220"/>
      <c r="D475" s="209" t="s">
        <v>151</v>
      </c>
      <c r="E475" s="221" t="s">
        <v>1</v>
      </c>
      <c r="F475" s="222" t="s">
        <v>157</v>
      </c>
      <c r="G475" s="220"/>
      <c r="H475" s="223">
        <v>1</v>
      </c>
      <c r="I475" s="224"/>
      <c r="J475" s="220"/>
      <c r="K475" s="220"/>
      <c r="L475" s="225"/>
      <c r="M475" s="226"/>
      <c r="N475" s="227"/>
      <c r="O475" s="227"/>
      <c r="P475" s="227"/>
      <c r="Q475" s="227"/>
      <c r="R475" s="227"/>
      <c r="S475" s="227"/>
      <c r="T475" s="228"/>
      <c r="AT475" s="229" t="s">
        <v>151</v>
      </c>
      <c r="AU475" s="229" t="s">
        <v>149</v>
      </c>
      <c r="AV475" s="13" t="s">
        <v>87</v>
      </c>
      <c r="AW475" s="13" t="s">
        <v>33</v>
      </c>
      <c r="AX475" s="13" t="s">
        <v>85</v>
      </c>
      <c r="AY475" s="229" t="s">
        <v>142</v>
      </c>
    </row>
    <row r="476" spans="2:65" s="1" customFormat="1" ht="24" customHeight="1">
      <c r="B476" s="34"/>
      <c r="C476" s="194" t="s">
        <v>588</v>
      </c>
      <c r="D476" s="194" t="s">
        <v>144</v>
      </c>
      <c r="E476" s="195" t="s">
        <v>589</v>
      </c>
      <c r="F476" s="196" t="s">
        <v>590</v>
      </c>
      <c r="G476" s="197" t="s">
        <v>385</v>
      </c>
      <c r="H476" s="198">
        <v>2</v>
      </c>
      <c r="I476" s="199"/>
      <c r="J476" s="200">
        <f>ROUND(I476*H476,2)</f>
        <v>0</v>
      </c>
      <c r="K476" s="196" t="s">
        <v>160</v>
      </c>
      <c r="L476" s="38"/>
      <c r="M476" s="201" t="s">
        <v>1</v>
      </c>
      <c r="N476" s="202" t="s">
        <v>43</v>
      </c>
      <c r="O476" s="66"/>
      <c r="P476" s="203">
        <f>O476*H476</f>
        <v>0</v>
      </c>
      <c r="Q476" s="203">
        <v>0</v>
      </c>
      <c r="R476" s="203">
        <f>Q476*H476</f>
        <v>0</v>
      </c>
      <c r="S476" s="203">
        <v>0.1104</v>
      </c>
      <c r="T476" s="204">
        <f>S476*H476</f>
        <v>0.2208</v>
      </c>
      <c r="AR476" s="205" t="s">
        <v>241</v>
      </c>
      <c r="AT476" s="205" t="s">
        <v>144</v>
      </c>
      <c r="AU476" s="205" t="s">
        <v>149</v>
      </c>
      <c r="AY476" s="17" t="s">
        <v>142</v>
      </c>
      <c r="BE476" s="206">
        <f>IF(N476="základní",J476,0)</f>
        <v>0</v>
      </c>
      <c r="BF476" s="206">
        <f>IF(N476="snížená",J476,0)</f>
        <v>0</v>
      </c>
      <c r="BG476" s="206">
        <f>IF(N476="zákl. přenesená",J476,0)</f>
        <v>0</v>
      </c>
      <c r="BH476" s="206">
        <f>IF(N476="sníž. přenesená",J476,0)</f>
        <v>0</v>
      </c>
      <c r="BI476" s="206">
        <f>IF(N476="nulová",J476,0)</f>
        <v>0</v>
      </c>
      <c r="BJ476" s="17" t="s">
        <v>149</v>
      </c>
      <c r="BK476" s="206">
        <f>ROUND(I476*H476,2)</f>
        <v>0</v>
      </c>
      <c r="BL476" s="17" t="s">
        <v>241</v>
      </c>
      <c r="BM476" s="205" t="s">
        <v>591</v>
      </c>
    </row>
    <row r="477" spans="2:65" s="12" customFormat="1" ht="11.25">
      <c r="B477" s="207"/>
      <c r="C477" s="208"/>
      <c r="D477" s="209" t="s">
        <v>151</v>
      </c>
      <c r="E477" s="210" t="s">
        <v>1</v>
      </c>
      <c r="F477" s="211" t="s">
        <v>592</v>
      </c>
      <c r="G477" s="208"/>
      <c r="H477" s="212">
        <v>2</v>
      </c>
      <c r="I477" s="213"/>
      <c r="J477" s="208"/>
      <c r="K477" s="208"/>
      <c r="L477" s="214"/>
      <c r="M477" s="215"/>
      <c r="N477" s="216"/>
      <c r="O477" s="216"/>
      <c r="P477" s="216"/>
      <c r="Q477" s="216"/>
      <c r="R477" s="216"/>
      <c r="S477" s="216"/>
      <c r="T477" s="217"/>
      <c r="AT477" s="218" t="s">
        <v>151</v>
      </c>
      <c r="AU477" s="218" t="s">
        <v>149</v>
      </c>
      <c r="AV477" s="12" t="s">
        <v>149</v>
      </c>
      <c r="AW477" s="12" t="s">
        <v>33</v>
      </c>
      <c r="AX477" s="12" t="s">
        <v>77</v>
      </c>
      <c r="AY477" s="218" t="s">
        <v>142</v>
      </c>
    </row>
    <row r="478" spans="2:65" s="13" customFormat="1" ht="11.25">
      <c r="B478" s="219"/>
      <c r="C478" s="220"/>
      <c r="D478" s="209" t="s">
        <v>151</v>
      </c>
      <c r="E478" s="221" t="s">
        <v>1</v>
      </c>
      <c r="F478" s="222" t="s">
        <v>157</v>
      </c>
      <c r="G478" s="220"/>
      <c r="H478" s="223">
        <v>2</v>
      </c>
      <c r="I478" s="224"/>
      <c r="J478" s="220"/>
      <c r="K478" s="220"/>
      <c r="L478" s="225"/>
      <c r="M478" s="226"/>
      <c r="N478" s="227"/>
      <c r="O478" s="227"/>
      <c r="P478" s="227"/>
      <c r="Q478" s="227"/>
      <c r="R478" s="227"/>
      <c r="S478" s="227"/>
      <c r="T478" s="228"/>
      <c r="AT478" s="229" t="s">
        <v>151</v>
      </c>
      <c r="AU478" s="229" t="s">
        <v>149</v>
      </c>
      <c r="AV478" s="13" t="s">
        <v>87</v>
      </c>
      <c r="AW478" s="13" t="s">
        <v>33</v>
      </c>
      <c r="AX478" s="13" t="s">
        <v>85</v>
      </c>
      <c r="AY478" s="229" t="s">
        <v>142</v>
      </c>
    </row>
    <row r="479" spans="2:65" s="1" customFormat="1" ht="24" customHeight="1">
      <c r="B479" s="34"/>
      <c r="C479" s="194" t="s">
        <v>593</v>
      </c>
      <c r="D479" s="194" t="s">
        <v>144</v>
      </c>
      <c r="E479" s="195" t="s">
        <v>594</v>
      </c>
      <c r="F479" s="196" t="s">
        <v>595</v>
      </c>
      <c r="G479" s="197" t="s">
        <v>301</v>
      </c>
      <c r="H479" s="198">
        <v>0.123</v>
      </c>
      <c r="I479" s="199"/>
      <c r="J479" s="200">
        <f>ROUND(I479*H479,2)</f>
        <v>0</v>
      </c>
      <c r="K479" s="196" t="s">
        <v>148</v>
      </c>
      <c r="L479" s="38"/>
      <c r="M479" s="201" t="s">
        <v>1</v>
      </c>
      <c r="N479" s="202" t="s">
        <v>43</v>
      </c>
      <c r="O479" s="66"/>
      <c r="P479" s="203">
        <f>O479*H479</f>
        <v>0</v>
      </c>
      <c r="Q479" s="203">
        <v>0</v>
      </c>
      <c r="R479" s="203">
        <f>Q479*H479</f>
        <v>0</v>
      </c>
      <c r="S479" s="203">
        <v>0</v>
      </c>
      <c r="T479" s="204">
        <f>S479*H479</f>
        <v>0</v>
      </c>
      <c r="AR479" s="205" t="s">
        <v>241</v>
      </c>
      <c r="AT479" s="205" t="s">
        <v>144</v>
      </c>
      <c r="AU479" s="205" t="s">
        <v>149</v>
      </c>
      <c r="AY479" s="17" t="s">
        <v>142</v>
      </c>
      <c r="BE479" s="206">
        <f>IF(N479="základní",J479,0)</f>
        <v>0</v>
      </c>
      <c r="BF479" s="206">
        <f>IF(N479="snížená",J479,0)</f>
        <v>0</v>
      </c>
      <c r="BG479" s="206">
        <f>IF(N479="zákl. přenesená",J479,0)</f>
        <v>0</v>
      </c>
      <c r="BH479" s="206">
        <f>IF(N479="sníž. přenesená",J479,0)</f>
        <v>0</v>
      </c>
      <c r="BI479" s="206">
        <f>IF(N479="nulová",J479,0)</f>
        <v>0</v>
      </c>
      <c r="BJ479" s="17" t="s">
        <v>149</v>
      </c>
      <c r="BK479" s="206">
        <f>ROUND(I479*H479,2)</f>
        <v>0</v>
      </c>
      <c r="BL479" s="17" t="s">
        <v>241</v>
      </c>
      <c r="BM479" s="205" t="s">
        <v>596</v>
      </c>
    </row>
    <row r="480" spans="2:65" s="11" customFormat="1" ht="22.9" customHeight="1">
      <c r="B480" s="179"/>
      <c r="C480" s="180"/>
      <c r="D480" s="181" t="s">
        <v>76</v>
      </c>
      <c r="E480" s="192" t="s">
        <v>597</v>
      </c>
      <c r="F480" s="192" t="s">
        <v>598</v>
      </c>
      <c r="G480" s="180"/>
      <c r="H480" s="180"/>
      <c r="I480" s="183"/>
      <c r="J480" s="193">
        <f>BK480</f>
        <v>0</v>
      </c>
      <c r="K480" s="180"/>
      <c r="L480" s="184"/>
      <c r="M480" s="185"/>
      <c r="N480" s="186"/>
      <c r="O480" s="186"/>
      <c r="P480" s="187">
        <f>SUM(P481:P513)</f>
        <v>0</v>
      </c>
      <c r="Q480" s="186"/>
      <c r="R480" s="187">
        <f>SUM(R481:R513)</f>
        <v>0.17672959999999999</v>
      </c>
      <c r="S480" s="186"/>
      <c r="T480" s="188">
        <f>SUM(T481:T513)</f>
        <v>0.38303999999999999</v>
      </c>
      <c r="AR480" s="189" t="s">
        <v>149</v>
      </c>
      <c r="AT480" s="190" t="s">
        <v>76</v>
      </c>
      <c r="AU480" s="190" t="s">
        <v>85</v>
      </c>
      <c r="AY480" s="189" t="s">
        <v>142</v>
      </c>
      <c r="BK480" s="191">
        <f>SUM(BK481:BK513)</f>
        <v>0</v>
      </c>
    </row>
    <row r="481" spans="2:65" s="1" customFormat="1" ht="24" customHeight="1">
      <c r="B481" s="34"/>
      <c r="C481" s="194" t="s">
        <v>599</v>
      </c>
      <c r="D481" s="194" t="s">
        <v>144</v>
      </c>
      <c r="E481" s="195" t="s">
        <v>600</v>
      </c>
      <c r="F481" s="196" t="s">
        <v>601</v>
      </c>
      <c r="G481" s="197" t="s">
        <v>244</v>
      </c>
      <c r="H481" s="198">
        <v>3.8</v>
      </c>
      <c r="I481" s="199"/>
      <c r="J481" s="200">
        <f>ROUND(I481*H481,2)</f>
        <v>0</v>
      </c>
      <c r="K481" s="196" t="s">
        <v>160</v>
      </c>
      <c r="L481" s="38"/>
      <c r="M481" s="201" t="s">
        <v>1</v>
      </c>
      <c r="N481" s="202" t="s">
        <v>43</v>
      </c>
      <c r="O481" s="66"/>
      <c r="P481" s="203">
        <f>O481*H481</f>
        <v>0</v>
      </c>
      <c r="Q481" s="203">
        <v>4.2999999999999999E-4</v>
      </c>
      <c r="R481" s="203">
        <f>Q481*H481</f>
        <v>1.6339999999999998E-3</v>
      </c>
      <c r="S481" s="203">
        <v>0</v>
      </c>
      <c r="T481" s="204">
        <f>S481*H481</f>
        <v>0</v>
      </c>
      <c r="AR481" s="205" t="s">
        <v>241</v>
      </c>
      <c r="AT481" s="205" t="s">
        <v>144</v>
      </c>
      <c r="AU481" s="205" t="s">
        <v>149</v>
      </c>
      <c r="AY481" s="17" t="s">
        <v>142</v>
      </c>
      <c r="BE481" s="206">
        <f>IF(N481="základní",J481,0)</f>
        <v>0</v>
      </c>
      <c r="BF481" s="206">
        <f>IF(N481="snížená",J481,0)</f>
        <v>0</v>
      </c>
      <c r="BG481" s="206">
        <f>IF(N481="zákl. přenesená",J481,0)</f>
        <v>0</v>
      </c>
      <c r="BH481" s="206">
        <f>IF(N481="sníž. přenesená",J481,0)</f>
        <v>0</v>
      </c>
      <c r="BI481" s="206">
        <f>IF(N481="nulová",J481,0)</f>
        <v>0</v>
      </c>
      <c r="BJ481" s="17" t="s">
        <v>149</v>
      </c>
      <c r="BK481" s="206">
        <f>ROUND(I481*H481,2)</f>
        <v>0</v>
      </c>
      <c r="BL481" s="17" t="s">
        <v>241</v>
      </c>
      <c r="BM481" s="205" t="s">
        <v>602</v>
      </c>
    </row>
    <row r="482" spans="2:65" s="12" customFormat="1" ht="11.25">
      <c r="B482" s="207"/>
      <c r="C482" s="208"/>
      <c r="D482" s="209" t="s">
        <v>151</v>
      </c>
      <c r="E482" s="210" t="s">
        <v>1</v>
      </c>
      <c r="F482" s="211" t="s">
        <v>603</v>
      </c>
      <c r="G482" s="208"/>
      <c r="H482" s="212">
        <v>3.8</v>
      </c>
      <c r="I482" s="213"/>
      <c r="J482" s="208"/>
      <c r="K482" s="208"/>
      <c r="L482" s="214"/>
      <c r="M482" s="215"/>
      <c r="N482" s="216"/>
      <c r="O482" s="216"/>
      <c r="P482" s="216"/>
      <c r="Q482" s="216"/>
      <c r="R482" s="216"/>
      <c r="S482" s="216"/>
      <c r="T482" s="217"/>
      <c r="AT482" s="218" t="s">
        <v>151</v>
      </c>
      <c r="AU482" s="218" t="s">
        <v>149</v>
      </c>
      <c r="AV482" s="12" t="s">
        <v>149</v>
      </c>
      <c r="AW482" s="12" t="s">
        <v>33</v>
      </c>
      <c r="AX482" s="12" t="s">
        <v>85</v>
      </c>
      <c r="AY482" s="218" t="s">
        <v>142</v>
      </c>
    </row>
    <row r="483" spans="2:65" s="1" customFormat="1" ht="36" customHeight="1">
      <c r="B483" s="34"/>
      <c r="C483" s="251" t="s">
        <v>604</v>
      </c>
      <c r="D483" s="251" t="s">
        <v>343</v>
      </c>
      <c r="E483" s="252" t="s">
        <v>605</v>
      </c>
      <c r="F483" s="253" t="s">
        <v>606</v>
      </c>
      <c r="G483" s="254" t="s">
        <v>147</v>
      </c>
      <c r="H483" s="255">
        <v>0.41799999999999998</v>
      </c>
      <c r="I483" s="256"/>
      <c r="J483" s="257">
        <f>ROUND(I483*H483,2)</f>
        <v>0</v>
      </c>
      <c r="K483" s="253" t="s">
        <v>148</v>
      </c>
      <c r="L483" s="258"/>
      <c r="M483" s="259" t="s">
        <v>1</v>
      </c>
      <c r="N483" s="260" t="s">
        <v>43</v>
      </c>
      <c r="O483" s="66"/>
      <c r="P483" s="203">
        <f>O483*H483</f>
        <v>0</v>
      </c>
      <c r="Q483" s="203">
        <v>1.9199999999999998E-2</v>
      </c>
      <c r="R483" s="203">
        <f>Q483*H483</f>
        <v>8.0255999999999991E-3</v>
      </c>
      <c r="S483" s="203">
        <v>0</v>
      </c>
      <c r="T483" s="204">
        <f>S483*H483</f>
        <v>0</v>
      </c>
      <c r="AR483" s="205" t="s">
        <v>342</v>
      </c>
      <c r="AT483" s="205" t="s">
        <v>343</v>
      </c>
      <c r="AU483" s="205" t="s">
        <v>149</v>
      </c>
      <c r="AY483" s="17" t="s">
        <v>142</v>
      </c>
      <c r="BE483" s="206">
        <f>IF(N483="základní",J483,0)</f>
        <v>0</v>
      </c>
      <c r="BF483" s="206">
        <f>IF(N483="snížená",J483,0)</f>
        <v>0</v>
      </c>
      <c r="BG483" s="206">
        <f>IF(N483="zákl. přenesená",J483,0)</f>
        <v>0</v>
      </c>
      <c r="BH483" s="206">
        <f>IF(N483="sníž. přenesená",J483,0)</f>
        <v>0</v>
      </c>
      <c r="BI483" s="206">
        <f>IF(N483="nulová",J483,0)</f>
        <v>0</v>
      </c>
      <c r="BJ483" s="17" t="s">
        <v>149</v>
      </c>
      <c r="BK483" s="206">
        <f>ROUND(I483*H483,2)</f>
        <v>0</v>
      </c>
      <c r="BL483" s="17" t="s">
        <v>241</v>
      </c>
      <c r="BM483" s="205" t="s">
        <v>607</v>
      </c>
    </row>
    <row r="484" spans="2:65" s="12" customFormat="1" ht="11.25">
      <c r="B484" s="207"/>
      <c r="C484" s="208"/>
      <c r="D484" s="209" t="s">
        <v>151</v>
      </c>
      <c r="E484" s="210" t="s">
        <v>1</v>
      </c>
      <c r="F484" s="211" t="s">
        <v>608</v>
      </c>
      <c r="G484" s="208"/>
      <c r="H484" s="212">
        <v>0.38</v>
      </c>
      <c r="I484" s="213"/>
      <c r="J484" s="208"/>
      <c r="K484" s="208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151</v>
      </c>
      <c r="AU484" s="218" t="s">
        <v>149</v>
      </c>
      <c r="AV484" s="12" t="s">
        <v>149</v>
      </c>
      <c r="AW484" s="12" t="s">
        <v>33</v>
      </c>
      <c r="AX484" s="12" t="s">
        <v>85</v>
      </c>
      <c r="AY484" s="218" t="s">
        <v>142</v>
      </c>
    </row>
    <row r="485" spans="2:65" s="12" customFormat="1" ht="11.25">
      <c r="B485" s="207"/>
      <c r="C485" s="208"/>
      <c r="D485" s="209" t="s">
        <v>151</v>
      </c>
      <c r="E485" s="208"/>
      <c r="F485" s="211" t="s">
        <v>609</v>
      </c>
      <c r="G485" s="208"/>
      <c r="H485" s="212">
        <v>0.41799999999999998</v>
      </c>
      <c r="I485" s="213"/>
      <c r="J485" s="208"/>
      <c r="K485" s="208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151</v>
      </c>
      <c r="AU485" s="218" t="s">
        <v>149</v>
      </c>
      <c r="AV485" s="12" t="s">
        <v>149</v>
      </c>
      <c r="AW485" s="12" t="s">
        <v>4</v>
      </c>
      <c r="AX485" s="12" t="s">
        <v>85</v>
      </c>
      <c r="AY485" s="218" t="s">
        <v>142</v>
      </c>
    </row>
    <row r="486" spans="2:65" s="1" customFormat="1" ht="24" customHeight="1">
      <c r="B486" s="34"/>
      <c r="C486" s="194" t="s">
        <v>610</v>
      </c>
      <c r="D486" s="194" t="s">
        <v>144</v>
      </c>
      <c r="E486" s="195" t="s">
        <v>611</v>
      </c>
      <c r="F486" s="196" t="s">
        <v>612</v>
      </c>
      <c r="G486" s="197" t="s">
        <v>147</v>
      </c>
      <c r="H486" s="198">
        <v>5.04</v>
      </c>
      <c r="I486" s="199"/>
      <c r="J486" s="200">
        <f>ROUND(I486*H486,2)</f>
        <v>0</v>
      </c>
      <c r="K486" s="196" t="s">
        <v>148</v>
      </c>
      <c r="L486" s="38"/>
      <c r="M486" s="201" t="s">
        <v>1</v>
      </c>
      <c r="N486" s="202" t="s">
        <v>43</v>
      </c>
      <c r="O486" s="66"/>
      <c r="P486" s="203">
        <f>O486*H486</f>
        <v>0</v>
      </c>
      <c r="Q486" s="203">
        <v>0</v>
      </c>
      <c r="R486" s="203">
        <f>Q486*H486</f>
        <v>0</v>
      </c>
      <c r="S486" s="203">
        <v>7.5999999999999998E-2</v>
      </c>
      <c r="T486" s="204">
        <f>S486*H486</f>
        <v>0.38303999999999999</v>
      </c>
      <c r="AR486" s="205" t="s">
        <v>241</v>
      </c>
      <c r="AT486" s="205" t="s">
        <v>144</v>
      </c>
      <c r="AU486" s="205" t="s">
        <v>149</v>
      </c>
      <c r="AY486" s="17" t="s">
        <v>142</v>
      </c>
      <c r="BE486" s="206">
        <f>IF(N486="základní",J486,0)</f>
        <v>0</v>
      </c>
      <c r="BF486" s="206">
        <f>IF(N486="snížená",J486,0)</f>
        <v>0</v>
      </c>
      <c r="BG486" s="206">
        <f>IF(N486="zákl. přenesená",J486,0)</f>
        <v>0</v>
      </c>
      <c r="BH486" s="206">
        <f>IF(N486="sníž. přenesená",J486,0)</f>
        <v>0</v>
      </c>
      <c r="BI486" s="206">
        <f>IF(N486="nulová",J486,0)</f>
        <v>0</v>
      </c>
      <c r="BJ486" s="17" t="s">
        <v>149</v>
      </c>
      <c r="BK486" s="206">
        <f>ROUND(I486*H486,2)</f>
        <v>0</v>
      </c>
      <c r="BL486" s="17" t="s">
        <v>241</v>
      </c>
      <c r="BM486" s="205" t="s">
        <v>613</v>
      </c>
    </row>
    <row r="487" spans="2:65" s="12" customFormat="1" ht="11.25">
      <c r="B487" s="207"/>
      <c r="C487" s="208"/>
      <c r="D487" s="209" t="s">
        <v>151</v>
      </c>
      <c r="E487" s="210" t="s">
        <v>1</v>
      </c>
      <c r="F487" s="211" t="s">
        <v>177</v>
      </c>
      <c r="G487" s="208"/>
      <c r="H487" s="212">
        <v>3.6</v>
      </c>
      <c r="I487" s="213"/>
      <c r="J487" s="208"/>
      <c r="K487" s="208"/>
      <c r="L487" s="214"/>
      <c r="M487" s="215"/>
      <c r="N487" s="216"/>
      <c r="O487" s="216"/>
      <c r="P487" s="216"/>
      <c r="Q487" s="216"/>
      <c r="R487" s="216"/>
      <c r="S487" s="216"/>
      <c r="T487" s="217"/>
      <c r="AT487" s="218" t="s">
        <v>151</v>
      </c>
      <c r="AU487" s="218" t="s">
        <v>149</v>
      </c>
      <c r="AV487" s="12" t="s">
        <v>149</v>
      </c>
      <c r="AW487" s="12" t="s">
        <v>33</v>
      </c>
      <c r="AX487" s="12" t="s">
        <v>77</v>
      </c>
      <c r="AY487" s="218" t="s">
        <v>142</v>
      </c>
    </row>
    <row r="488" spans="2:65" s="12" customFormat="1" ht="11.25">
      <c r="B488" s="207"/>
      <c r="C488" s="208"/>
      <c r="D488" s="209" t="s">
        <v>151</v>
      </c>
      <c r="E488" s="210" t="s">
        <v>1</v>
      </c>
      <c r="F488" s="211" t="s">
        <v>178</v>
      </c>
      <c r="G488" s="208"/>
      <c r="H488" s="212">
        <v>1.44</v>
      </c>
      <c r="I488" s="213"/>
      <c r="J488" s="208"/>
      <c r="K488" s="208"/>
      <c r="L488" s="214"/>
      <c r="M488" s="215"/>
      <c r="N488" s="216"/>
      <c r="O488" s="216"/>
      <c r="P488" s="216"/>
      <c r="Q488" s="216"/>
      <c r="R488" s="216"/>
      <c r="S488" s="216"/>
      <c r="T488" s="217"/>
      <c r="AT488" s="218" t="s">
        <v>151</v>
      </c>
      <c r="AU488" s="218" t="s">
        <v>149</v>
      </c>
      <c r="AV488" s="12" t="s">
        <v>149</v>
      </c>
      <c r="AW488" s="12" t="s">
        <v>33</v>
      </c>
      <c r="AX488" s="12" t="s">
        <v>77</v>
      </c>
      <c r="AY488" s="218" t="s">
        <v>142</v>
      </c>
    </row>
    <row r="489" spans="2:65" s="13" customFormat="1" ht="11.25">
      <c r="B489" s="219"/>
      <c r="C489" s="220"/>
      <c r="D489" s="209" t="s">
        <v>151</v>
      </c>
      <c r="E489" s="221" t="s">
        <v>1</v>
      </c>
      <c r="F489" s="222" t="s">
        <v>157</v>
      </c>
      <c r="G489" s="220"/>
      <c r="H489" s="223">
        <v>5.04</v>
      </c>
      <c r="I489" s="224"/>
      <c r="J489" s="220"/>
      <c r="K489" s="220"/>
      <c r="L489" s="225"/>
      <c r="M489" s="226"/>
      <c r="N489" s="227"/>
      <c r="O489" s="227"/>
      <c r="P489" s="227"/>
      <c r="Q489" s="227"/>
      <c r="R489" s="227"/>
      <c r="S489" s="227"/>
      <c r="T489" s="228"/>
      <c r="AT489" s="229" t="s">
        <v>151</v>
      </c>
      <c r="AU489" s="229" t="s">
        <v>149</v>
      </c>
      <c r="AV489" s="13" t="s">
        <v>87</v>
      </c>
      <c r="AW489" s="13" t="s">
        <v>33</v>
      </c>
      <c r="AX489" s="13" t="s">
        <v>85</v>
      </c>
      <c r="AY489" s="229" t="s">
        <v>142</v>
      </c>
    </row>
    <row r="490" spans="2:65" s="1" customFormat="1" ht="24" customHeight="1">
      <c r="B490" s="34"/>
      <c r="C490" s="194" t="s">
        <v>614</v>
      </c>
      <c r="D490" s="194" t="s">
        <v>144</v>
      </c>
      <c r="E490" s="195" t="s">
        <v>615</v>
      </c>
      <c r="F490" s="196" t="s">
        <v>616</v>
      </c>
      <c r="G490" s="197" t="s">
        <v>147</v>
      </c>
      <c r="H490" s="198">
        <v>6.24</v>
      </c>
      <c r="I490" s="199"/>
      <c r="J490" s="200">
        <f>ROUND(I490*H490,2)</f>
        <v>0</v>
      </c>
      <c r="K490" s="196" t="s">
        <v>160</v>
      </c>
      <c r="L490" s="38"/>
      <c r="M490" s="201" t="s">
        <v>1</v>
      </c>
      <c r="N490" s="202" t="s">
        <v>43</v>
      </c>
      <c r="O490" s="66"/>
      <c r="P490" s="203">
        <f>O490*H490</f>
        <v>0</v>
      </c>
      <c r="Q490" s="203">
        <v>6.3499999999999997E-3</v>
      </c>
      <c r="R490" s="203">
        <f>Q490*H490</f>
        <v>3.9623999999999999E-2</v>
      </c>
      <c r="S490" s="203">
        <v>0</v>
      </c>
      <c r="T490" s="204">
        <f>S490*H490</f>
        <v>0</v>
      </c>
      <c r="AR490" s="205" t="s">
        <v>241</v>
      </c>
      <c r="AT490" s="205" t="s">
        <v>144</v>
      </c>
      <c r="AU490" s="205" t="s">
        <v>149</v>
      </c>
      <c r="AY490" s="17" t="s">
        <v>142</v>
      </c>
      <c r="BE490" s="206">
        <f>IF(N490="základní",J490,0)</f>
        <v>0</v>
      </c>
      <c r="BF490" s="206">
        <f>IF(N490="snížená",J490,0)</f>
        <v>0</v>
      </c>
      <c r="BG490" s="206">
        <f>IF(N490="zákl. přenesená",J490,0)</f>
        <v>0</v>
      </c>
      <c r="BH490" s="206">
        <f>IF(N490="sníž. přenesená",J490,0)</f>
        <v>0</v>
      </c>
      <c r="BI490" s="206">
        <f>IF(N490="nulová",J490,0)</f>
        <v>0</v>
      </c>
      <c r="BJ490" s="17" t="s">
        <v>149</v>
      </c>
      <c r="BK490" s="206">
        <f>ROUND(I490*H490,2)</f>
        <v>0</v>
      </c>
      <c r="BL490" s="17" t="s">
        <v>241</v>
      </c>
      <c r="BM490" s="205" t="s">
        <v>617</v>
      </c>
    </row>
    <row r="491" spans="2:65" s="12" customFormat="1" ht="11.25">
      <c r="B491" s="207"/>
      <c r="C491" s="208"/>
      <c r="D491" s="209" t="s">
        <v>151</v>
      </c>
      <c r="E491" s="210" t="s">
        <v>1</v>
      </c>
      <c r="F491" s="211" t="s">
        <v>176</v>
      </c>
      <c r="G491" s="208"/>
      <c r="H491" s="212">
        <v>1.2</v>
      </c>
      <c r="I491" s="213"/>
      <c r="J491" s="208"/>
      <c r="K491" s="208"/>
      <c r="L491" s="214"/>
      <c r="M491" s="215"/>
      <c r="N491" s="216"/>
      <c r="O491" s="216"/>
      <c r="P491" s="216"/>
      <c r="Q491" s="216"/>
      <c r="R491" s="216"/>
      <c r="S491" s="216"/>
      <c r="T491" s="217"/>
      <c r="AT491" s="218" t="s">
        <v>151</v>
      </c>
      <c r="AU491" s="218" t="s">
        <v>149</v>
      </c>
      <c r="AV491" s="12" t="s">
        <v>149</v>
      </c>
      <c r="AW491" s="12" t="s">
        <v>33</v>
      </c>
      <c r="AX491" s="12" t="s">
        <v>77</v>
      </c>
      <c r="AY491" s="218" t="s">
        <v>142</v>
      </c>
    </row>
    <row r="492" spans="2:65" s="12" customFormat="1" ht="11.25">
      <c r="B492" s="207"/>
      <c r="C492" s="208"/>
      <c r="D492" s="209" t="s">
        <v>151</v>
      </c>
      <c r="E492" s="210" t="s">
        <v>1</v>
      </c>
      <c r="F492" s="211" t="s">
        <v>177</v>
      </c>
      <c r="G492" s="208"/>
      <c r="H492" s="212">
        <v>3.6</v>
      </c>
      <c r="I492" s="213"/>
      <c r="J492" s="208"/>
      <c r="K492" s="208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151</v>
      </c>
      <c r="AU492" s="218" t="s">
        <v>149</v>
      </c>
      <c r="AV492" s="12" t="s">
        <v>149</v>
      </c>
      <c r="AW492" s="12" t="s">
        <v>33</v>
      </c>
      <c r="AX492" s="12" t="s">
        <v>77</v>
      </c>
      <c r="AY492" s="218" t="s">
        <v>142</v>
      </c>
    </row>
    <row r="493" spans="2:65" s="12" customFormat="1" ht="11.25">
      <c r="B493" s="207"/>
      <c r="C493" s="208"/>
      <c r="D493" s="209" t="s">
        <v>151</v>
      </c>
      <c r="E493" s="210" t="s">
        <v>1</v>
      </c>
      <c r="F493" s="211" t="s">
        <v>178</v>
      </c>
      <c r="G493" s="208"/>
      <c r="H493" s="212">
        <v>1.44</v>
      </c>
      <c r="I493" s="213"/>
      <c r="J493" s="208"/>
      <c r="K493" s="208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151</v>
      </c>
      <c r="AU493" s="218" t="s">
        <v>149</v>
      </c>
      <c r="AV493" s="12" t="s">
        <v>149</v>
      </c>
      <c r="AW493" s="12" t="s">
        <v>33</v>
      </c>
      <c r="AX493" s="12" t="s">
        <v>77</v>
      </c>
      <c r="AY493" s="218" t="s">
        <v>142</v>
      </c>
    </row>
    <row r="494" spans="2:65" s="13" customFormat="1" ht="11.25">
      <c r="B494" s="219"/>
      <c r="C494" s="220"/>
      <c r="D494" s="209" t="s">
        <v>151</v>
      </c>
      <c r="E494" s="221" t="s">
        <v>1</v>
      </c>
      <c r="F494" s="222" t="s">
        <v>157</v>
      </c>
      <c r="G494" s="220"/>
      <c r="H494" s="223">
        <v>6.24</v>
      </c>
      <c r="I494" s="224"/>
      <c r="J494" s="220"/>
      <c r="K494" s="220"/>
      <c r="L494" s="225"/>
      <c r="M494" s="226"/>
      <c r="N494" s="227"/>
      <c r="O494" s="227"/>
      <c r="P494" s="227"/>
      <c r="Q494" s="227"/>
      <c r="R494" s="227"/>
      <c r="S494" s="227"/>
      <c r="T494" s="228"/>
      <c r="AT494" s="229" t="s">
        <v>151</v>
      </c>
      <c r="AU494" s="229" t="s">
        <v>149</v>
      </c>
      <c r="AV494" s="13" t="s">
        <v>87</v>
      </c>
      <c r="AW494" s="13" t="s">
        <v>33</v>
      </c>
      <c r="AX494" s="13" t="s">
        <v>85</v>
      </c>
      <c r="AY494" s="229" t="s">
        <v>142</v>
      </c>
    </row>
    <row r="495" spans="2:65" s="1" customFormat="1" ht="24" customHeight="1">
      <c r="B495" s="34"/>
      <c r="C495" s="251" t="s">
        <v>618</v>
      </c>
      <c r="D495" s="251" t="s">
        <v>343</v>
      </c>
      <c r="E495" s="252" t="s">
        <v>619</v>
      </c>
      <c r="F495" s="253" t="s">
        <v>620</v>
      </c>
      <c r="G495" s="254" t="s">
        <v>147</v>
      </c>
      <c r="H495" s="255">
        <v>5.5439999999999996</v>
      </c>
      <c r="I495" s="256"/>
      <c r="J495" s="257">
        <f>ROUND(I495*H495,2)</f>
        <v>0</v>
      </c>
      <c r="K495" s="253" t="s">
        <v>148</v>
      </c>
      <c r="L495" s="258"/>
      <c r="M495" s="259" t="s">
        <v>1</v>
      </c>
      <c r="N495" s="260" t="s">
        <v>43</v>
      </c>
      <c r="O495" s="66"/>
      <c r="P495" s="203">
        <f>O495*H495</f>
        <v>0</v>
      </c>
      <c r="Q495" s="203">
        <v>1.7999999999999999E-2</v>
      </c>
      <c r="R495" s="203">
        <f>Q495*H495</f>
        <v>9.9791999999999992E-2</v>
      </c>
      <c r="S495" s="203">
        <v>0</v>
      </c>
      <c r="T495" s="204">
        <f>S495*H495</f>
        <v>0</v>
      </c>
      <c r="AR495" s="205" t="s">
        <v>342</v>
      </c>
      <c r="AT495" s="205" t="s">
        <v>343</v>
      </c>
      <c r="AU495" s="205" t="s">
        <v>149</v>
      </c>
      <c r="AY495" s="17" t="s">
        <v>142</v>
      </c>
      <c r="BE495" s="206">
        <f>IF(N495="základní",J495,0)</f>
        <v>0</v>
      </c>
      <c r="BF495" s="206">
        <f>IF(N495="snížená",J495,0)</f>
        <v>0</v>
      </c>
      <c r="BG495" s="206">
        <f>IF(N495="zákl. přenesená",J495,0)</f>
        <v>0</v>
      </c>
      <c r="BH495" s="206">
        <f>IF(N495="sníž. přenesená",J495,0)</f>
        <v>0</v>
      </c>
      <c r="BI495" s="206">
        <f>IF(N495="nulová",J495,0)</f>
        <v>0</v>
      </c>
      <c r="BJ495" s="17" t="s">
        <v>149</v>
      </c>
      <c r="BK495" s="206">
        <f>ROUND(I495*H495,2)</f>
        <v>0</v>
      </c>
      <c r="BL495" s="17" t="s">
        <v>241</v>
      </c>
      <c r="BM495" s="205" t="s">
        <v>621</v>
      </c>
    </row>
    <row r="496" spans="2:65" s="12" customFormat="1" ht="11.25">
      <c r="B496" s="207"/>
      <c r="C496" s="208"/>
      <c r="D496" s="209" t="s">
        <v>151</v>
      </c>
      <c r="E496" s="210" t="s">
        <v>1</v>
      </c>
      <c r="F496" s="211" t="s">
        <v>177</v>
      </c>
      <c r="G496" s="208"/>
      <c r="H496" s="212">
        <v>3.6</v>
      </c>
      <c r="I496" s="213"/>
      <c r="J496" s="208"/>
      <c r="K496" s="208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151</v>
      </c>
      <c r="AU496" s="218" t="s">
        <v>149</v>
      </c>
      <c r="AV496" s="12" t="s">
        <v>149</v>
      </c>
      <c r="AW496" s="12" t="s">
        <v>33</v>
      </c>
      <c r="AX496" s="12" t="s">
        <v>77</v>
      </c>
      <c r="AY496" s="218" t="s">
        <v>142</v>
      </c>
    </row>
    <row r="497" spans="2:65" s="12" customFormat="1" ht="11.25">
      <c r="B497" s="207"/>
      <c r="C497" s="208"/>
      <c r="D497" s="209" t="s">
        <v>151</v>
      </c>
      <c r="E497" s="210" t="s">
        <v>1</v>
      </c>
      <c r="F497" s="211" t="s">
        <v>178</v>
      </c>
      <c r="G497" s="208"/>
      <c r="H497" s="212">
        <v>1.44</v>
      </c>
      <c r="I497" s="213"/>
      <c r="J497" s="208"/>
      <c r="K497" s="208"/>
      <c r="L497" s="214"/>
      <c r="M497" s="215"/>
      <c r="N497" s="216"/>
      <c r="O497" s="216"/>
      <c r="P497" s="216"/>
      <c r="Q497" s="216"/>
      <c r="R497" s="216"/>
      <c r="S497" s="216"/>
      <c r="T497" s="217"/>
      <c r="AT497" s="218" t="s">
        <v>151</v>
      </c>
      <c r="AU497" s="218" t="s">
        <v>149</v>
      </c>
      <c r="AV497" s="12" t="s">
        <v>149</v>
      </c>
      <c r="AW497" s="12" t="s">
        <v>33</v>
      </c>
      <c r="AX497" s="12" t="s">
        <v>77</v>
      </c>
      <c r="AY497" s="218" t="s">
        <v>142</v>
      </c>
    </row>
    <row r="498" spans="2:65" s="13" customFormat="1" ht="11.25">
      <c r="B498" s="219"/>
      <c r="C498" s="220"/>
      <c r="D498" s="209" t="s">
        <v>151</v>
      </c>
      <c r="E498" s="221" t="s">
        <v>1</v>
      </c>
      <c r="F498" s="222" t="s">
        <v>157</v>
      </c>
      <c r="G498" s="220"/>
      <c r="H498" s="223">
        <v>5.04</v>
      </c>
      <c r="I498" s="224"/>
      <c r="J498" s="220"/>
      <c r="K498" s="220"/>
      <c r="L498" s="225"/>
      <c r="M498" s="226"/>
      <c r="N498" s="227"/>
      <c r="O498" s="227"/>
      <c r="P498" s="227"/>
      <c r="Q498" s="227"/>
      <c r="R498" s="227"/>
      <c r="S498" s="227"/>
      <c r="T498" s="228"/>
      <c r="AT498" s="229" t="s">
        <v>151</v>
      </c>
      <c r="AU498" s="229" t="s">
        <v>149</v>
      </c>
      <c r="AV498" s="13" t="s">
        <v>87</v>
      </c>
      <c r="AW498" s="13" t="s">
        <v>33</v>
      </c>
      <c r="AX498" s="13" t="s">
        <v>85</v>
      </c>
      <c r="AY498" s="229" t="s">
        <v>142</v>
      </c>
    </row>
    <row r="499" spans="2:65" s="12" customFormat="1" ht="11.25">
      <c r="B499" s="207"/>
      <c r="C499" s="208"/>
      <c r="D499" s="209" t="s">
        <v>151</v>
      </c>
      <c r="E499" s="208"/>
      <c r="F499" s="211" t="s">
        <v>622</v>
      </c>
      <c r="G499" s="208"/>
      <c r="H499" s="212">
        <v>5.5439999999999996</v>
      </c>
      <c r="I499" s="213"/>
      <c r="J499" s="208"/>
      <c r="K499" s="208"/>
      <c r="L499" s="214"/>
      <c r="M499" s="215"/>
      <c r="N499" s="216"/>
      <c r="O499" s="216"/>
      <c r="P499" s="216"/>
      <c r="Q499" s="216"/>
      <c r="R499" s="216"/>
      <c r="S499" s="216"/>
      <c r="T499" s="217"/>
      <c r="AT499" s="218" t="s">
        <v>151</v>
      </c>
      <c r="AU499" s="218" t="s">
        <v>149</v>
      </c>
      <c r="AV499" s="12" t="s">
        <v>149</v>
      </c>
      <c r="AW499" s="12" t="s">
        <v>4</v>
      </c>
      <c r="AX499" s="12" t="s">
        <v>85</v>
      </c>
      <c r="AY499" s="218" t="s">
        <v>142</v>
      </c>
    </row>
    <row r="500" spans="2:65" s="1" customFormat="1" ht="36" customHeight="1">
      <c r="B500" s="34"/>
      <c r="C500" s="251" t="s">
        <v>623</v>
      </c>
      <c r="D500" s="251" t="s">
        <v>343</v>
      </c>
      <c r="E500" s="252" t="s">
        <v>605</v>
      </c>
      <c r="F500" s="253" t="s">
        <v>606</v>
      </c>
      <c r="G500" s="254" t="s">
        <v>147</v>
      </c>
      <c r="H500" s="255">
        <v>1.32</v>
      </c>
      <c r="I500" s="256"/>
      <c r="J500" s="257">
        <f>ROUND(I500*H500,2)</f>
        <v>0</v>
      </c>
      <c r="K500" s="253" t="s">
        <v>148</v>
      </c>
      <c r="L500" s="258"/>
      <c r="M500" s="259" t="s">
        <v>1</v>
      </c>
      <c r="N500" s="260" t="s">
        <v>43</v>
      </c>
      <c r="O500" s="66"/>
      <c r="P500" s="203">
        <f>O500*H500</f>
        <v>0</v>
      </c>
      <c r="Q500" s="203">
        <v>1.9199999999999998E-2</v>
      </c>
      <c r="R500" s="203">
        <f>Q500*H500</f>
        <v>2.5343999999999998E-2</v>
      </c>
      <c r="S500" s="203">
        <v>0</v>
      </c>
      <c r="T500" s="204">
        <f>S500*H500</f>
        <v>0</v>
      </c>
      <c r="AR500" s="205" t="s">
        <v>342</v>
      </c>
      <c r="AT500" s="205" t="s">
        <v>343</v>
      </c>
      <c r="AU500" s="205" t="s">
        <v>149</v>
      </c>
      <c r="AY500" s="17" t="s">
        <v>142</v>
      </c>
      <c r="BE500" s="206">
        <f>IF(N500="základní",J500,0)</f>
        <v>0</v>
      </c>
      <c r="BF500" s="206">
        <f>IF(N500="snížená",J500,0)</f>
        <v>0</v>
      </c>
      <c r="BG500" s="206">
        <f>IF(N500="zákl. přenesená",J500,0)</f>
        <v>0</v>
      </c>
      <c r="BH500" s="206">
        <f>IF(N500="sníž. přenesená",J500,0)</f>
        <v>0</v>
      </c>
      <c r="BI500" s="206">
        <f>IF(N500="nulová",J500,0)</f>
        <v>0</v>
      </c>
      <c r="BJ500" s="17" t="s">
        <v>149</v>
      </c>
      <c r="BK500" s="206">
        <f>ROUND(I500*H500,2)</f>
        <v>0</v>
      </c>
      <c r="BL500" s="17" t="s">
        <v>241</v>
      </c>
      <c r="BM500" s="205" t="s">
        <v>624</v>
      </c>
    </row>
    <row r="501" spans="2:65" s="12" customFormat="1" ht="11.25">
      <c r="B501" s="207"/>
      <c r="C501" s="208"/>
      <c r="D501" s="209" t="s">
        <v>151</v>
      </c>
      <c r="E501" s="210" t="s">
        <v>1</v>
      </c>
      <c r="F501" s="211" t="s">
        <v>176</v>
      </c>
      <c r="G501" s="208"/>
      <c r="H501" s="212">
        <v>1.2</v>
      </c>
      <c r="I501" s="213"/>
      <c r="J501" s="208"/>
      <c r="K501" s="208"/>
      <c r="L501" s="214"/>
      <c r="M501" s="215"/>
      <c r="N501" s="216"/>
      <c r="O501" s="216"/>
      <c r="P501" s="216"/>
      <c r="Q501" s="216"/>
      <c r="R501" s="216"/>
      <c r="S501" s="216"/>
      <c r="T501" s="217"/>
      <c r="AT501" s="218" t="s">
        <v>151</v>
      </c>
      <c r="AU501" s="218" t="s">
        <v>149</v>
      </c>
      <c r="AV501" s="12" t="s">
        <v>149</v>
      </c>
      <c r="AW501" s="12" t="s">
        <v>33</v>
      </c>
      <c r="AX501" s="12" t="s">
        <v>85</v>
      </c>
      <c r="AY501" s="218" t="s">
        <v>142</v>
      </c>
    </row>
    <row r="502" spans="2:65" s="12" customFormat="1" ht="11.25">
      <c r="B502" s="207"/>
      <c r="C502" s="208"/>
      <c r="D502" s="209" t="s">
        <v>151</v>
      </c>
      <c r="E502" s="208"/>
      <c r="F502" s="211" t="s">
        <v>625</v>
      </c>
      <c r="G502" s="208"/>
      <c r="H502" s="212">
        <v>1.32</v>
      </c>
      <c r="I502" s="213"/>
      <c r="J502" s="208"/>
      <c r="K502" s="208"/>
      <c r="L502" s="214"/>
      <c r="M502" s="215"/>
      <c r="N502" s="216"/>
      <c r="O502" s="216"/>
      <c r="P502" s="216"/>
      <c r="Q502" s="216"/>
      <c r="R502" s="216"/>
      <c r="S502" s="216"/>
      <c r="T502" s="217"/>
      <c r="AT502" s="218" t="s">
        <v>151</v>
      </c>
      <c r="AU502" s="218" t="s">
        <v>149</v>
      </c>
      <c r="AV502" s="12" t="s">
        <v>149</v>
      </c>
      <c r="AW502" s="12" t="s">
        <v>4</v>
      </c>
      <c r="AX502" s="12" t="s">
        <v>85</v>
      </c>
      <c r="AY502" s="218" t="s">
        <v>142</v>
      </c>
    </row>
    <row r="503" spans="2:65" s="1" customFormat="1" ht="16.5" customHeight="1">
      <c r="B503" s="34"/>
      <c r="C503" s="194" t="s">
        <v>626</v>
      </c>
      <c r="D503" s="194" t="s">
        <v>144</v>
      </c>
      <c r="E503" s="195" t="s">
        <v>627</v>
      </c>
      <c r="F503" s="196" t="s">
        <v>628</v>
      </c>
      <c r="G503" s="197" t="s">
        <v>147</v>
      </c>
      <c r="H503" s="198">
        <v>6.24</v>
      </c>
      <c r="I503" s="199"/>
      <c r="J503" s="200">
        <f>ROUND(I503*H503,2)</f>
        <v>0</v>
      </c>
      <c r="K503" s="196" t="s">
        <v>160</v>
      </c>
      <c r="L503" s="38"/>
      <c r="M503" s="201" t="s">
        <v>1</v>
      </c>
      <c r="N503" s="202" t="s">
        <v>43</v>
      </c>
      <c r="O503" s="66"/>
      <c r="P503" s="203">
        <f>O503*H503</f>
        <v>0</v>
      </c>
      <c r="Q503" s="203">
        <v>2.9999999999999997E-4</v>
      </c>
      <c r="R503" s="203">
        <f>Q503*H503</f>
        <v>1.872E-3</v>
      </c>
      <c r="S503" s="203">
        <v>0</v>
      </c>
      <c r="T503" s="204">
        <f>S503*H503</f>
        <v>0</v>
      </c>
      <c r="AR503" s="205" t="s">
        <v>241</v>
      </c>
      <c r="AT503" s="205" t="s">
        <v>144</v>
      </c>
      <c r="AU503" s="205" t="s">
        <v>149</v>
      </c>
      <c r="AY503" s="17" t="s">
        <v>142</v>
      </c>
      <c r="BE503" s="206">
        <f>IF(N503="základní",J503,0)</f>
        <v>0</v>
      </c>
      <c r="BF503" s="206">
        <f>IF(N503="snížená",J503,0)</f>
        <v>0</v>
      </c>
      <c r="BG503" s="206">
        <f>IF(N503="zákl. přenesená",J503,0)</f>
        <v>0</v>
      </c>
      <c r="BH503" s="206">
        <f>IF(N503="sníž. přenesená",J503,0)</f>
        <v>0</v>
      </c>
      <c r="BI503" s="206">
        <f>IF(N503="nulová",J503,0)</f>
        <v>0</v>
      </c>
      <c r="BJ503" s="17" t="s">
        <v>149</v>
      </c>
      <c r="BK503" s="206">
        <f>ROUND(I503*H503,2)</f>
        <v>0</v>
      </c>
      <c r="BL503" s="17" t="s">
        <v>241</v>
      </c>
      <c r="BM503" s="205" t="s">
        <v>629</v>
      </c>
    </row>
    <row r="504" spans="2:65" s="12" customFormat="1" ht="11.25">
      <c r="B504" s="207"/>
      <c r="C504" s="208"/>
      <c r="D504" s="209" t="s">
        <v>151</v>
      </c>
      <c r="E504" s="210" t="s">
        <v>1</v>
      </c>
      <c r="F504" s="211" t="s">
        <v>176</v>
      </c>
      <c r="G504" s="208"/>
      <c r="H504" s="212">
        <v>1.2</v>
      </c>
      <c r="I504" s="213"/>
      <c r="J504" s="208"/>
      <c r="K504" s="208"/>
      <c r="L504" s="214"/>
      <c r="M504" s="215"/>
      <c r="N504" s="216"/>
      <c r="O504" s="216"/>
      <c r="P504" s="216"/>
      <c r="Q504" s="216"/>
      <c r="R504" s="216"/>
      <c r="S504" s="216"/>
      <c r="T504" s="217"/>
      <c r="AT504" s="218" t="s">
        <v>151</v>
      </c>
      <c r="AU504" s="218" t="s">
        <v>149</v>
      </c>
      <c r="AV504" s="12" t="s">
        <v>149</v>
      </c>
      <c r="AW504" s="12" t="s">
        <v>33</v>
      </c>
      <c r="AX504" s="12" t="s">
        <v>77</v>
      </c>
      <c r="AY504" s="218" t="s">
        <v>142</v>
      </c>
    </row>
    <row r="505" spans="2:65" s="12" customFormat="1" ht="11.25">
      <c r="B505" s="207"/>
      <c r="C505" s="208"/>
      <c r="D505" s="209" t="s">
        <v>151</v>
      </c>
      <c r="E505" s="210" t="s">
        <v>1</v>
      </c>
      <c r="F505" s="211" t="s">
        <v>177</v>
      </c>
      <c r="G505" s="208"/>
      <c r="H505" s="212">
        <v>3.6</v>
      </c>
      <c r="I505" s="213"/>
      <c r="J505" s="208"/>
      <c r="K505" s="208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151</v>
      </c>
      <c r="AU505" s="218" t="s">
        <v>149</v>
      </c>
      <c r="AV505" s="12" t="s">
        <v>149</v>
      </c>
      <c r="AW505" s="12" t="s">
        <v>33</v>
      </c>
      <c r="AX505" s="12" t="s">
        <v>77</v>
      </c>
      <c r="AY505" s="218" t="s">
        <v>142</v>
      </c>
    </row>
    <row r="506" spans="2:65" s="12" customFormat="1" ht="11.25">
      <c r="B506" s="207"/>
      <c r="C506" s="208"/>
      <c r="D506" s="209" t="s">
        <v>151</v>
      </c>
      <c r="E506" s="210" t="s">
        <v>1</v>
      </c>
      <c r="F506" s="211" t="s">
        <v>178</v>
      </c>
      <c r="G506" s="208"/>
      <c r="H506" s="212">
        <v>1.44</v>
      </c>
      <c r="I506" s="213"/>
      <c r="J506" s="208"/>
      <c r="K506" s="208"/>
      <c r="L506" s="214"/>
      <c r="M506" s="215"/>
      <c r="N506" s="216"/>
      <c r="O506" s="216"/>
      <c r="P506" s="216"/>
      <c r="Q506" s="216"/>
      <c r="R506" s="216"/>
      <c r="S506" s="216"/>
      <c r="T506" s="217"/>
      <c r="AT506" s="218" t="s">
        <v>151</v>
      </c>
      <c r="AU506" s="218" t="s">
        <v>149</v>
      </c>
      <c r="AV506" s="12" t="s">
        <v>149</v>
      </c>
      <c r="AW506" s="12" t="s">
        <v>33</v>
      </c>
      <c r="AX506" s="12" t="s">
        <v>77</v>
      </c>
      <c r="AY506" s="218" t="s">
        <v>142</v>
      </c>
    </row>
    <row r="507" spans="2:65" s="13" customFormat="1" ht="11.25">
      <c r="B507" s="219"/>
      <c r="C507" s="220"/>
      <c r="D507" s="209" t="s">
        <v>151</v>
      </c>
      <c r="E507" s="221" t="s">
        <v>1</v>
      </c>
      <c r="F507" s="222" t="s">
        <v>157</v>
      </c>
      <c r="G507" s="220"/>
      <c r="H507" s="223">
        <v>6.24</v>
      </c>
      <c r="I507" s="224"/>
      <c r="J507" s="220"/>
      <c r="K507" s="220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151</v>
      </c>
      <c r="AU507" s="229" t="s">
        <v>149</v>
      </c>
      <c r="AV507" s="13" t="s">
        <v>87</v>
      </c>
      <c r="AW507" s="13" t="s">
        <v>33</v>
      </c>
      <c r="AX507" s="13" t="s">
        <v>85</v>
      </c>
      <c r="AY507" s="229" t="s">
        <v>142</v>
      </c>
    </row>
    <row r="508" spans="2:65" s="1" customFormat="1" ht="16.5" customHeight="1">
      <c r="B508" s="34"/>
      <c r="C508" s="194" t="s">
        <v>630</v>
      </c>
      <c r="D508" s="194" t="s">
        <v>144</v>
      </c>
      <c r="E508" s="195" t="s">
        <v>631</v>
      </c>
      <c r="F508" s="196" t="s">
        <v>632</v>
      </c>
      <c r="G508" s="197" t="s">
        <v>244</v>
      </c>
      <c r="H508" s="198">
        <v>14.6</v>
      </c>
      <c r="I508" s="199"/>
      <c r="J508" s="200">
        <f>ROUND(I508*H508,2)</f>
        <v>0</v>
      </c>
      <c r="K508" s="196" t="s">
        <v>160</v>
      </c>
      <c r="L508" s="38"/>
      <c r="M508" s="201" t="s">
        <v>1</v>
      </c>
      <c r="N508" s="202" t="s">
        <v>43</v>
      </c>
      <c r="O508" s="66"/>
      <c r="P508" s="203">
        <f>O508*H508</f>
        <v>0</v>
      </c>
      <c r="Q508" s="203">
        <v>3.0000000000000001E-5</v>
      </c>
      <c r="R508" s="203">
        <f>Q508*H508</f>
        <v>4.3800000000000002E-4</v>
      </c>
      <c r="S508" s="203">
        <v>0</v>
      </c>
      <c r="T508" s="204">
        <f>S508*H508</f>
        <v>0</v>
      </c>
      <c r="AR508" s="205" t="s">
        <v>241</v>
      </c>
      <c r="AT508" s="205" t="s">
        <v>144</v>
      </c>
      <c r="AU508" s="205" t="s">
        <v>149</v>
      </c>
      <c r="AY508" s="17" t="s">
        <v>142</v>
      </c>
      <c r="BE508" s="206">
        <f>IF(N508="základní",J508,0)</f>
        <v>0</v>
      </c>
      <c r="BF508" s="206">
        <f>IF(N508="snížená",J508,0)</f>
        <v>0</v>
      </c>
      <c r="BG508" s="206">
        <f>IF(N508="zákl. přenesená",J508,0)</f>
        <v>0</v>
      </c>
      <c r="BH508" s="206">
        <f>IF(N508="sníž. přenesená",J508,0)</f>
        <v>0</v>
      </c>
      <c r="BI508" s="206">
        <f>IF(N508="nulová",J508,0)</f>
        <v>0</v>
      </c>
      <c r="BJ508" s="17" t="s">
        <v>149</v>
      </c>
      <c r="BK508" s="206">
        <f>ROUND(I508*H508,2)</f>
        <v>0</v>
      </c>
      <c r="BL508" s="17" t="s">
        <v>241</v>
      </c>
      <c r="BM508" s="205" t="s">
        <v>633</v>
      </c>
    </row>
    <row r="509" spans="2:65" s="12" customFormat="1" ht="11.25">
      <c r="B509" s="207"/>
      <c r="C509" s="208"/>
      <c r="D509" s="209" t="s">
        <v>151</v>
      </c>
      <c r="E509" s="210" t="s">
        <v>1</v>
      </c>
      <c r="F509" s="211" t="s">
        <v>603</v>
      </c>
      <c r="G509" s="208"/>
      <c r="H509" s="212">
        <v>3.8</v>
      </c>
      <c r="I509" s="213"/>
      <c r="J509" s="208"/>
      <c r="K509" s="208"/>
      <c r="L509" s="214"/>
      <c r="M509" s="215"/>
      <c r="N509" s="216"/>
      <c r="O509" s="216"/>
      <c r="P509" s="216"/>
      <c r="Q509" s="216"/>
      <c r="R509" s="216"/>
      <c r="S509" s="216"/>
      <c r="T509" s="217"/>
      <c r="AT509" s="218" t="s">
        <v>151</v>
      </c>
      <c r="AU509" s="218" t="s">
        <v>149</v>
      </c>
      <c r="AV509" s="12" t="s">
        <v>149</v>
      </c>
      <c r="AW509" s="12" t="s">
        <v>33</v>
      </c>
      <c r="AX509" s="12" t="s">
        <v>77</v>
      </c>
      <c r="AY509" s="218" t="s">
        <v>142</v>
      </c>
    </row>
    <row r="510" spans="2:65" s="12" customFormat="1" ht="11.25">
      <c r="B510" s="207"/>
      <c r="C510" s="208"/>
      <c r="D510" s="209" t="s">
        <v>151</v>
      </c>
      <c r="E510" s="210" t="s">
        <v>1</v>
      </c>
      <c r="F510" s="211" t="s">
        <v>634</v>
      </c>
      <c r="G510" s="208"/>
      <c r="H510" s="212">
        <v>6.3</v>
      </c>
      <c r="I510" s="213"/>
      <c r="J510" s="208"/>
      <c r="K510" s="208"/>
      <c r="L510" s="214"/>
      <c r="M510" s="215"/>
      <c r="N510" s="216"/>
      <c r="O510" s="216"/>
      <c r="P510" s="216"/>
      <c r="Q510" s="216"/>
      <c r="R510" s="216"/>
      <c r="S510" s="216"/>
      <c r="T510" s="217"/>
      <c r="AT510" s="218" t="s">
        <v>151</v>
      </c>
      <c r="AU510" s="218" t="s">
        <v>149</v>
      </c>
      <c r="AV510" s="12" t="s">
        <v>149</v>
      </c>
      <c r="AW510" s="12" t="s">
        <v>33</v>
      </c>
      <c r="AX510" s="12" t="s">
        <v>77</v>
      </c>
      <c r="AY510" s="218" t="s">
        <v>142</v>
      </c>
    </row>
    <row r="511" spans="2:65" s="12" customFormat="1" ht="11.25">
      <c r="B511" s="207"/>
      <c r="C511" s="208"/>
      <c r="D511" s="209" t="s">
        <v>151</v>
      </c>
      <c r="E511" s="210" t="s">
        <v>1</v>
      </c>
      <c r="F511" s="211" t="s">
        <v>252</v>
      </c>
      <c r="G511" s="208"/>
      <c r="H511" s="212">
        <v>4.5</v>
      </c>
      <c r="I511" s="213"/>
      <c r="J511" s="208"/>
      <c r="K511" s="208"/>
      <c r="L511" s="214"/>
      <c r="M511" s="215"/>
      <c r="N511" s="216"/>
      <c r="O511" s="216"/>
      <c r="P511" s="216"/>
      <c r="Q511" s="216"/>
      <c r="R511" s="216"/>
      <c r="S511" s="216"/>
      <c r="T511" s="217"/>
      <c r="AT511" s="218" t="s">
        <v>151</v>
      </c>
      <c r="AU511" s="218" t="s">
        <v>149</v>
      </c>
      <c r="AV511" s="12" t="s">
        <v>149</v>
      </c>
      <c r="AW511" s="12" t="s">
        <v>33</v>
      </c>
      <c r="AX511" s="12" t="s">
        <v>77</v>
      </c>
      <c r="AY511" s="218" t="s">
        <v>142</v>
      </c>
    </row>
    <row r="512" spans="2:65" s="13" customFormat="1" ht="11.25">
      <c r="B512" s="219"/>
      <c r="C512" s="220"/>
      <c r="D512" s="209" t="s">
        <v>151</v>
      </c>
      <c r="E512" s="221" t="s">
        <v>1</v>
      </c>
      <c r="F512" s="222" t="s">
        <v>157</v>
      </c>
      <c r="G512" s="220"/>
      <c r="H512" s="223">
        <v>14.6</v>
      </c>
      <c r="I512" s="224"/>
      <c r="J512" s="220"/>
      <c r="K512" s="220"/>
      <c r="L512" s="225"/>
      <c r="M512" s="226"/>
      <c r="N512" s="227"/>
      <c r="O512" s="227"/>
      <c r="P512" s="227"/>
      <c r="Q512" s="227"/>
      <c r="R512" s="227"/>
      <c r="S512" s="227"/>
      <c r="T512" s="228"/>
      <c r="AT512" s="229" t="s">
        <v>151</v>
      </c>
      <c r="AU512" s="229" t="s">
        <v>149</v>
      </c>
      <c r="AV512" s="13" t="s">
        <v>87</v>
      </c>
      <c r="AW512" s="13" t="s">
        <v>33</v>
      </c>
      <c r="AX512" s="13" t="s">
        <v>85</v>
      </c>
      <c r="AY512" s="229" t="s">
        <v>142</v>
      </c>
    </row>
    <row r="513" spans="2:65" s="1" customFormat="1" ht="24" customHeight="1">
      <c r="B513" s="34"/>
      <c r="C513" s="194" t="s">
        <v>635</v>
      </c>
      <c r="D513" s="194" t="s">
        <v>144</v>
      </c>
      <c r="E513" s="195" t="s">
        <v>636</v>
      </c>
      <c r="F513" s="196" t="s">
        <v>637</v>
      </c>
      <c r="G513" s="197" t="s">
        <v>301</v>
      </c>
      <c r="H513" s="198">
        <v>0.17699999999999999</v>
      </c>
      <c r="I513" s="199"/>
      <c r="J513" s="200">
        <f>ROUND(I513*H513,2)</f>
        <v>0</v>
      </c>
      <c r="K513" s="196" t="s">
        <v>148</v>
      </c>
      <c r="L513" s="38"/>
      <c r="M513" s="201" t="s">
        <v>1</v>
      </c>
      <c r="N513" s="202" t="s">
        <v>43</v>
      </c>
      <c r="O513" s="66"/>
      <c r="P513" s="203">
        <f>O513*H513</f>
        <v>0</v>
      </c>
      <c r="Q513" s="203">
        <v>0</v>
      </c>
      <c r="R513" s="203">
        <f>Q513*H513</f>
        <v>0</v>
      </c>
      <c r="S513" s="203">
        <v>0</v>
      </c>
      <c r="T513" s="204">
        <f>S513*H513</f>
        <v>0</v>
      </c>
      <c r="AR513" s="205" t="s">
        <v>241</v>
      </c>
      <c r="AT513" s="205" t="s">
        <v>144</v>
      </c>
      <c r="AU513" s="205" t="s">
        <v>149</v>
      </c>
      <c r="AY513" s="17" t="s">
        <v>142</v>
      </c>
      <c r="BE513" s="206">
        <f>IF(N513="základní",J513,0)</f>
        <v>0</v>
      </c>
      <c r="BF513" s="206">
        <f>IF(N513="snížená",J513,0)</f>
        <v>0</v>
      </c>
      <c r="BG513" s="206">
        <f>IF(N513="zákl. přenesená",J513,0)</f>
        <v>0</v>
      </c>
      <c r="BH513" s="206">
        <f>IF(N513="sníž. přenesená",J513,0)</f>
        <v>0</v>
      </c>
      <c r="BI513" s="206">
        <f>IF(N513="nulová",J513,0)</f>
        <v>0</v>
      </c>
      <c r="BJ513" s="17" t="s">
        <v>149</v>
      </c>
      <c r="BK513" s="206">
        <f>ROUND(I513*H513,2)</f>
        <v>0</v>
      </c>
      <c r="BL513" s="17" t="s">
        <v>241</v>
      </c>
      <c r="BM513" s="205" t="s">
        <v>638</v>
      </c>
    </row>
    <row r="514" spans="2:65" s="11" customFormat="1" ht="22.9" customHeight="1">
      <c r="B514" s="179"/>
      <c r="C514" s="180"/>
      <c r="D514" s="181" t="s">
        <v>76</v>
      </c>
      <c r="E514" s="192" t="s">
        <v>639</v>
      </c>
      <c r="F514" s="192" t="s">
        <v>640</v>
      </c>
      <c r="G514" s="180"/>
      <c r="H514" s="180"/>
      <c r="I514" s="183"/>
      <c r="J514" s="193">
        <f>BK514</f>
        <v>0</v>
      </c>
      <c r="K514" s="180"/>
      <c r="L514" s="184"/>
      <c r="M514" s="185"/>
      <c r="N514" s="186"/>
      <c r="O514" s="186"/>
      <c r="P514" s="187">
        <f>SUM(P515:P518)</f>
        <v>0</v>
      </c>
      <c r="Q514" s="186"/>
      <c r="R514" s="187">
        <f>SUM(R515:R518)</f>
        <v>0</v>
      </c>
      <c r="S514" s="186"/>
      <c r="T514" s="188">
        <f>SUM(T515:T518)</f>
        <v>0.74550000000000005</v>
      </c>
      <c r="AR514" s="189" t="s">
        <v>149</v>
      </c>
      <c r="AT514" s="190" t="s">
        <v>76</v>
      </c>
      <c r="AU514" s="190" t="s">
        <v>85</v>
      </c>
      <c r="AY514" s="189" t="s">
        <v>142</v>
      </c>
      <c r="BK514" s="191">
        <f>SUM(BK515:BK518)</f>
        <v>0</v>
      </c>
    </row>
    <row r="515" spans="2:65" s="1" customFormat="1" ht="24" customHeight="1">
      <c r="B515" s="34"/>
      <c r="C515" s="194" t="s">
        <v>641</v>
      </c>
      <c r="D515" s="194" t="s">
        <v>144</v>
      </c>
      <c r="E515" s="195" t="s">
        <v>642</v>
      </c>
      <c r="F515" s="196" t="s">
        <v>643</v>
      </c>
      <c r="G515" s="197" t="s">
        <v>147</v>
      </c>
      <c r="H515" s="198">
        <v>29.82</v>
      </c>
      <c r="I515" s="199"/>
      <c r="J515" s="200">
        <f>ROUND(I515*H515,2)</f>
        <v>0</v>
      </c>
      <c r="K515" s="196" t="s">
        <v>148</v>
      </c>
      <c r="L515" s="38"/>
      <c r="M515" s="201" t="s">
        <v>1</v>
      </c>
      <c r="N515" s="202" t="s">
        <v>43</v>
      </c>
      <c r="O515" s="66"/>
      <c r="P515" s="203">
        <f>O515*H515</f>
        <v>0</v>
      </c>
      <c r="Q515" s="203">
        <v>0</v>
      </c>
      <c r="R515" s="203">
        <f>Q515*H515</f>
        <v>0</v>
      </c>
      <c r="S515" s="203">
        <v>2.5000000000000001E-2</v>
      </c>
      <c r="T515" s="204">
        <f>S515*H515</f>
        <v>0.74550000000000005</v>
      </c>
      <c r="AR515" s="205" t="s">
        <v>241</v>
      </c>
      <c r="AT515" s="205" t="s">
        <v>144</v>
      </c>
      <c r="AU515" s="205" t="s">
        <v>149</v>
      </c>
      <c r="AY515" s="17" t="s">
        <v>142</v>
      </c>
      <c r="BE515" s="206">
        <f>IF(N515="základní",J515,0)</f>
        <v>0</v>
      </c>
      <c r="BF515" s="206">
        <f>IF(N515="snížená",J515,0)</f>
        <v>0</v>
      </c>
      <c r="BG515" s="206">
        <f>IF(N515="zákl. přenesená",J515,0)</f>
        <v>0</v>
      </c>
      <c r="BH515" s="206">
        <f>IF(N515="sníž. přenesená",J515,0)</f>
        <v>0</v>
      </c>
      <c r="BI515" s="206">
        <f>IF(N515="nulová",J515,0)</f>
        <v>0</v>
      </c>
      <c r="BJ515" s="17" t="s">
        <v>149</v>
      </c>
      <c r="BK515" s="206">
        <f>ROUND(I515*H515,2)</f>
        <v>0</v>
      </c>
      <c r="BL515" s="17" t="s">
        <v>241</v>
      </c>
      <c r="BM515" s="205" t="s">
        <v>644</v>
      </c>
    </row>
    <row r="516" spans="2:65" s="12" customFormat="1" ht="11.25">
      <c r="B516" s="207"/>
      <c r="C516" s="208"/>
      <c r="D516" s="209" t="s">
        <v>151</v>
      </c>
      <c r="E516" s="210" t="s">
        <v>1</v>
      </c>
      <c r="F516" s="211" t="s">
        <v>173</v>
      </c>
      <c r="G516" s="208"/>
      <c r="H516" s="212">
        <v>15.12</v>
      </c>
      <c r="I516" s="213"/>
      <c r="J516" s="208"/>
      <c r="K516" s="208"/>
      <c r="L516" s="214"/>
      <c r="M516" s="215"/>
      <c r="N516" s="216"/>
      <c r="O516" s="216"/>
      <c r="P516" s="216"/>
      <c r="Q516" s="216"/>
      <c r="R516" s="216"/>
      <c r="S516" s="216"/>
      <c r="T516" s="217"/>
      <c r="AT516" s="218" t="s">
        <v>151</v>
      </c>
      <c r="AU516" s="218" t="s">
        <v>149</v>
      </c>
      <c r="AV516" s="12" t="s">
        <v>149</v>
      </c>
      <c r="AW516" s="12" t="s">
        <v>33</v>
      </c>
      <c r="AX516" s="12" t="s">
        <v>77</v>
      </c>
      <c r="AY516" s="218" t="s">
        <v>142</v>
      </c>
    </row>
    <row r="517" spans="2:65" s="12" customFormat="1" ht="11.25">
      <c r="B517" s="207"/>
      <c r="C517" s="208"/>
      <c r="D517" s="209" t="s">
        <v>151</v>
      </c>
      <c r="E517" s="210" t="s">
        <v>1</v>
      </c>
      <c r="F517" s="211" t="s">
        <v>174</v>
      </c>
      <c r="G517" s="208"/>
      <c r="H517" s="212">
        <v>14.7</v>
      </c>
      <c r="I517" s="213"/>
      <c r="J517" s="208"/>
      <c r="K517" s="208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151</v>
      </c>
      <c r="AU517" s="218" t="s">
        <v>149</v>
      </c>
      <c r="AV517" s="12" t="s">
        <v>149</v>
      </c>
      <c r="AW517" s="12" t="s">
        <v>33</v>
      </c>
      <c r="AX517" s="12" t="s">
        <v>77</v>
      </c>
      <c r="AY517" s="218" t="s">
        <v>142</v>
      </c>
    </row>
    <row r="518" spans="2:65" s="13" customFormat="1" ht="11.25">
      <c r="B518" s="219"/>
      <c r="C518" s="220"/>
      <c r="D518" s="209" t="s">
        <v>151</v>
      </c>
      <c r="E518" s="221" t="s">
        <v>1</v>
      </c>
      <c r="F518" s="222" t="s">
        <v>157</v>
      </c>
      <c r="G518" s="220"/>
      <c r="H518" s="223">
        <v>29.82</v>
      </c>
      <c r="I518" s="224"/>
      <c r="J518" s="220"/>
      <c r="K518" s="220"/>
      <c r="L518" s="225"/>
      <c r="M518" s="226"/>
      <c r="N518" s="227"/>
      <c r="O518" s="227"/>
      <c r="P518" s="227"/>
      <c r="Q518" s="227"/>
      <c r="R518" s="227"/>
      <c r="S518" s="227"/>
      <c r="T518" s="228"/>
      <c r="AT518" s="229" t="s">
        <v>151</v>
      </c>
      <c r="AU518" s="229" t="s">
        <v>149</v>
      </c>
      <c r="AV518" s="13" t="s">
        <v>87</v>
      </c>
      <c r="AW518" s="13" t="s">
        <v>33</v>
      </c>
      <c r="AX518" s="13" t="s">
        <v>85</v>
      </c>
      <c r="AY518" s="229" t="s">
        <v>142</v>
      </c>
    </row>
    <row r="519" spans="2:65" s="11" customFormat="1" ht="22.9" customHeight="1">
      <c r="B519" s="179"/>
      <c r="C519" s="180"/>
      <c r="D519" s="181" t="s">
        <v>76</v>
      </c>
      <c r="E519" s="192" t="s">
        <v>645</v>
      </c>
      <c r="F519" s="192" t="s">
        <v>646</v>
      </c>
      <c r="G519" s="180"/>
      <c r="H519" s="180"/>
      <c r="I519" s="183"/>
      <c r="J519" s="193">
        <f>BK519</f>
        <v>0</v>
      </c>
      <c r="K519" s="180"/>
      <c r="L519" s="184"/>
      <c r="M519" s="185"/>
      <c r="N519" s="186"/>
      <c r="O519" s="186"/>
      <c r="P519" s="187">
        <f>SUM(P520:P581)</f>
        <v>0</v>
      </c>
      <c r="Q519" s="186"/>
      <c r="R519" s="187">
        <f>SUM(R520:R581)</f>
        <v>0.22604142000000002</v>
      </c>
      <c r="S519" s="186"/>
      <c r="T519" s="188">
        <f>SUM(T520:T581)</f>
        <v>6.8430000000000005E-2</v>
      </c>
      <c r="AR519" s="189" t="s">
        <v>149</v>
      </c>
      <c r="AT519" s="190" t="s">
        <v>76</v>
      </c>
      <c r="AU519" s="190" t="s">
        <v>85</v>
      </c>
      <c r="AY519" s="189" t="s">
        <v>142</v>
      </c>
      <c r="BK519" s="191">
        <f>SUM(BK520:BK581)</f>
        <v>0</v>
      </c>
    </row>
    <row r="520" spans="2:65" s="1" customFormat="1" ht="16.5" customHeight="1">
      <c r="B520" s="34"/>
      <c r="C520" s="194" t="s">
        <v>647</v>
      </c>
      <c r="D520" s="194" t="s">
        <v>144</v>
      </c>
      <c r="E520" s="195" t="s">
        <v>648</v>
      </c>
      <c r="F520" s="196" t="s">
        <v>649</v>
      </c>
      <c r="G520" s="197" t="s">
        <v>147</v>
      </c>
      <c r="H520" s="198">
        <v>55.23</v>
      </c>
      <c r="I520" s="199"/>
      <c r="J520" s="200">
        <f>ROUND(I520*H520,2)</f>
        <v>0</v>
      </c>
      <c r="K520" s="196" t="s">
        <v>160</v>
      </c>
      <c r="L520" s="38"/>
      <c r="M520" s="201" t="s">
        <v>1</v>
      </c>
      <c r="N520" s="202" t="s">
        <v>43</v>
      </c>
      <c r="O520" s="66"/>
      <c r="P520" s="203">
        <f>O520*H520</f>
        <v>0</v>
      </c>
      <c r="Q520" s="203">
        <v>0</v>
      </c>
      <c r="R520" s="203">
        <f>Q520*H520</f>
        <v>0</v>
      </c>
      <c r="S520" s="203">
        <v>0</v>
      </c>
      <c r="T520" s="204">
        <f>S520*H520</f>
        <v>0</v>
      </c>
      <c r="AR520" s="205" t="s">
        <v>241</v>
      </c>
      <c r="AT520" s="205" t="s">
        <v>144</v>
      </c>
      <c r="AU520" s="205" t="s">
        <v>149</v>
      </c>
      <c r="AY520" s="17" t="s">
        <v>142</v>
      </c>
      <c r="BE520" s="206">
        <f>IF(N520="základní",J520,0)</f>
        <v>0</v>
      </c>
      <c r="BF520" s="206">
        <f>IF(N520="snížená",J520,0)</f>
        <v>0</v>
      </c>
      <c r="BG520" s="206">
        <f>IF(N520="zákl. přenesená",J520,0)</f>
        <v>0</v>
      </c>
      <c r="BH520" s="206">
        <f>IF(N520="sníž. přenesená",J520,0)</f>
        <v>0</v>
      </c>
      <c r="BI520" s="206">
        <f>IF(N520="nulová",J520,0)</f>
        <v>0</v>
      </c>
      <c r="BJ520" s="17" t="s">
        <v>149</v>
      </c>
      <c r="BK520" s="206">
        <f>ROUND(I520*H520,2)</f>
        <v>0</v>
      </c>
      <c r="BL520" s="17" t="s">
        <v>241</v>
      </c>
      <c r="BM520" s="205" t="s">
        <v>650</v>
      </c>
    </row>
    <row r="521" spans="2:65" s="12" customFormat="1" ht="11.25">
      <c r="B521" s="207"/>
      <c r="C521" s="208"/>
      <c r="D521" s="209" t="s">
        <v>151</v>
      </c>
      <c r="E521" s="210" t="s">
        <v>1</v>
      </c>
      <c r="F521" s="211" t="s">
        <v>172</v>
      </c>
      <c r="G521" s="208"/>
      <c r="H521" s="212">
        <v>12.71</v>
      </c>
      <c r="I521" s="213"/>
      <c r="J521" s="208"/>
      <c r="K521" s="208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151</v>
      </c>
      <c r="AU521" s="218" t="s">
        <v>149</v>
      </c>
      <c r="AV521" s="12" t="s">
        <v>149</v>
      </c>
      <c r="AW521" s="12" t="s">
        <v>33</v>
      </c>
      <c r="AX521" s="12" t="s">
        <v>77</v>
      </c>
      <c r="AY521" s="218" t="s">
        <v>142</v>
      </c>
    </row>
    <row r="522" spans="2:65" s="12" customFormat="1" ht="11.25">
      <c r="B522" s="207"/>
      <c r="C522" s="208"/>
      <c r="D522" s="209" t="s">
        <v>151</v>
      </c>
      <c r="E522" s="210" t="s">
        <v>1</v>
      </c>
      <c r="F522" s="211" t="s">
        <v>173</v>
      </c>
      <c r="G522" s="208"/>
      <c r="H522" s="212">
        <v>15.12</v>
      </c>
      <c r="I522" s="213"/>
      <c r="J522" s="208"/>
      <c r="K522" s="208"/>
      <c r="L522" s="214"/>
      <c r="M522" s="215"/>
      <c r="N522" s="216"/>
      <c r="O522" s="216"/>
      <c r="P522" s="216"/>
      <c r="Q522" s="216"/>
      <c r="R522" s="216"/>
      <c r="S522" s="216"/>
      <c r="T522" s="217"/>
      <c r="AT522" s="218" t="s">
        <v>151</v>
      </c>
      <c r="AU522" s="218" t="s">
        <v>149</v>
      </c>
      <c r="AV522" s="12" t="s">
        <v>149</v>
      </c>
      <c r="AW522" s="12" t="s">
        <v>33</v>
      </c>
      <c r="AX522" s="12" t="s">
        <v>77</v>
      </c>
      <c r="AY522" s="218" t="s">
        <v>142</v>
      </c>
    </row>
    <row r="523" spans="2:65" s="12" customFormat="1" ht="11.25">
      <c r="B523" s="207"/>
      <c r="C523" s="208"/>
      <c r="D523" s="209" t="s">
        <v>151</v>
      </c>
      <c r="E523" s="210" t="s">
        <v>1</v>
      </c>
      <c r="F523" s="211" t="s">
        <v>174</v>
      </c>
      <c r="G523" s="208"/>
      <c r="H523" s="212">
        <v>14.7</v>
      </c>
      <c r="I523" s="213"/>
      <c r="J523" s="208"/>
      <c r="K523" s="208"/>
      <c r="L523" s="214"/>
      <c r="M523" s="215"/>
      <c r="N523" s="216"/>
      <c r="O523" s="216"/>
      <c r="P523" s="216"/>
      <c r="Q523" s="216"/>
      <c r="R523" s="216"/>
      <c r="S523" s="216"/>
      <c r="T523" s="217"/>
      <c r="AT523" s="218" t="s">
        <v>151</v>
      </c>
      <c r="AU523" s="218" t="s">
        <v>149</v>
      </c>
      <c r="AV523" s="12" t="s">
        <v>149</v>
      </c>
      <c r="AW523" s="12" t="s">
        <v>33</v>
      </c>
      <c r="AX523" s="12" t="s">
        <v>77</v>
      </c>
      <c r="AY523" s="218" t="s">
        <v>142</v>
      </c>
    </row>
    <row r="524" spans="2:65" s="12" customFormat="1" ht="11.25">
      <c r="B524" s="207"/>
      <c r="C524" s="208"/>
      <c r="D524" s="209" t="s">
        <v>151</v>
      </c>
      <c r="E524" s="210" t="s">
        <v>1</v>
      </c>
      <c r="F524" s="211" t="s">
        <v>175</v>
      </c>
      <c r="G524" s="208"/>
      <c r="H524" s="212">
        <v>6.46</v>
      </c>
      <c r="I524" s="213"/>
      <c r="J524" s="208"/>
      <c r="K524" s="208"/>
      <c r="L524" s="214"/>
      <c r="M524" s="215"/>
      <c r="N524" s="216"/>
      <c r="O524" s="216"/>
      <c r="P524" s="216"/>
      <c r="Q524" s="216"/>
      <c r="R524" s="216"/>
      <c r="S524" s="216"/>
      <c r="T524" s="217"/>
      <c r="AT524" s="218" t="s">
        <v>151</v>
      </c>
      <c r="AU524" s="218" t="s">
        <v>149</v>
      </c>
      <c r="AV524" s="12" t="s">
        <v>149</v>
      </c>
      <c r="AW524" s="12" t="s">
        <v>33</v>
      </c>
      <c r="AX524" s="12" t="s">
        <v>77</v>
      </c>
      <c r="AY524" s="218" t="s">
        <v>142</v>
      </c>
    </row>
    <row r="525" spans="2:65" s="12" customFormat="1" ht="11.25">
      <c r="B525" s="207"/>
      <c r="C525" s="208"/>
      <c r="D525" s="209" t="s">
        <v>151</v>
      </c>
      <c r="E525" s="210" t="s">
        <v>1</v>
      </c>
      <c r="F525" s="211" t="s">
        <v>176</v>
      </c>
      <c r="G525" s="208"/>
      <c r="H525" s="212">
        <v>1.2</v>
      </c>
      <c r="I525" s="213"/>
      <c r="J525" s="208"/>
      <c r="K525" s="208"/>
      <c r="L525" s="214"/>
      <c r="M525" s="215"/>
      <c r="N525" s="216"/>
      <c r="O525" s="216"/>
      <c r="P525" s="216"/>
      <c r="Q525" s="216"/>
      <c r="R525" s="216"/>
      <c r="S525" s="216"/>
      <c r="T525" s="217"/>
      <c r="AT525" s="218" t="s">
        <v>151</v>
      </c>
      <c r="AU525" s="218" t="s">
        <v>149</v>
      </c>
      <c r="AV525" s="12" t="s">
        <v>149</v>
      </c>
      <c r="AW525" s="12" t="s">
        <v>33</v>
      </c>
      <c r="AX525" s="12" t="s">
        <v>77</v>
      </c>
      <c r="AY525" s="218" t="s">
        <v>142</v>
      </c>
    </row>
    <row r="526" spans="2:65" s="12" customFormat="1" ht="11.25">
      <c r="B526" s="207"/>
      <c r="C526" s="208"/>
      <c r="D526" s="209" t="s">
        <v>151</v>
      </c>
      <c r="E526" s="210" t="s">
        <v>1</v>
      </c>
      <c r="F526" s="211" t="s">
        <v>177</v>
      </c>
      <c r="G526" s="208"/>
      <c r="H526" s="212">
        <v>3.6</v>
      </c>
      <c r="I526" s="213"/>
      <c r="J526" s="208"/>
      <c r="K526" s="208"/>
      <c r="L526" s="214"/>
      <c r="M526" s="215"/>
      <c r="N526" s="216"/>
      <c r="O526" s="216"/>
      <c r="P526" s="216"/>
      <c r="Q526" s="216"/>
      <c r="R526" s="216"/>
      <c r="S526" s="216"/>
      <c r="T526" s="217"/>
      <c r="AT526" s="218" t="s">
        <v>151</v>
      </c>
      <c r="AU526" s="218" t="s">
        <v>149</v>
      </c>
      <c r="AV526" s="12" t="s">
        <v>149</v>
      </c>
      <c r="AW526" s="12" t="s">
        <v>33</v>
      </c>
      <c r="AX526" s="12" t="s">
        <v>77</v>
      </c>
      <c r="AY526" s="218" t="s">
        <v>142</v>
      </c>
    </row>
    <row r="527" spans="2:65" s="12" customFormat="1" ht="11.25">
      <c r="B527" s="207"/>
      <c r="C527" s="208"/>
      <c r="D527" s="209" t="s">
        <v>151</v>
      </c>
      <c r="E527" s="210" t="s">
        <v>1</v>
      </c>
      <c r="F527" s="211" t="s">
        <v>178</v>
      </c>
      <c r="G527" s="208"/>
      <c r="H527" s="212">
        <v>1.44</v>
      </c>
      <c r="I527" s="213"/>
      <c r="J527" s="208"/>
      <c r="K527" s="208"/>
      <c r="L527" s="214"/>
      <c r="M527" s="215"/>
      <c r="N527" s="216"/>
      <c r="O527" s="216"/>
      <c r="P527" s="216"/>
      <c r="Q527" s="216"/>
      <c r="R527" s="216"/>
      <c r="S527" s="216"/>
      <c r="T527" s="217"/>
      <c r="AT527" s="218" t="s">
        <v>151</v>
      </c>
      <c r="AU527" s="218" t="s">
        <v>149</v>
      </c>
      <c r="AV527" s="12" t="s">
        <v>149</v>
      </c>
      <c r="AW527" s="12" t="s">
        <v>33</v>
      </c>
      <c r="AX527" s="12" t="s">
        <v>77</v>
      </c>
      <c r="AY527" s="218" t="s">
        <v>142</v>
      </c>
    </row>
    <row r="528" spans="2:65" s="13" customFormat="1" ht="11.25">
      <c r="B528" s="219"/>
      <c r="C528" s="220"/>
      <c r="D528" s="209" t="s">
        <v>151</v>
      </c>
      <c r="E528" s="221" t="s">
        <v>1</v>
      </c>
      <c r="F528" s="222" t="s">
        <v>157</v>
      </c>
      <c r="G528" s="220"/>
      <c r="H528" s="223">
        <v>55.230000000000004</v>
      </c>
      <c r="I528" s="224"/>
      <c r="J528" s="220"/>
      <c r="K528" s="220"/>
      <c r="L528" s="225"/>
      <c r="M528" s="226"/>
      <c r="N528" s="227"/>
      <c r="O528" s="227"/>
      <c r="P528" s="227"/>
      <c r="Q528" s="227"/>
      <c r="R528" s="227"/>
      <c r="S528" s="227"/>
      <c r="T528" s="228"/>
      <c r="AT528" s="229" t="s">
        <v>151</v>
      </c>
      <c r="AU528" s="229" t="s">
        <v>149</v>
      </c>
      <c r="AV528" s="13" t="s">
        <v>87</v>
      </c>
      <c r="AW528" s="13" t="s">
        <v>33</v>
      </c>
      <c r="AX528" s="13" t="s">
        <v>85</v>
      </c>
      <c r="AY528" s="229" t="s">
        <v>142</v>
      </c>
    </row>
    <row r="529" spans="2:65" s="1" customFormat="1" ht="16.5" customHeight="1">
      <c r="B529" s="34"/>
      <c r="C529" s="194" t="s">
        <v>651</v>
      </c>
      <c r="D529" s="194" t="s">
        <v>144</v>
      </c>
      <c r="E529" s="195" t="s">
        <v>652</v>
      </c>
      <c r="F529" s="196" t="s">
        <v>653</v>
      </c>
      <c r="G529" s="197" t="s">
        <v>147</v>
      </c>
      <c r="H529" s="198">
        <v>55.23</v>
      </c>
      <c r="I529" s="199"/>
      <c r="J529" s="200">
        <f>ROUND(I529*H529,2)</f>
        <v>0</v>
      </c>
      <c r="K529" s="196" t="s">
        <v>160</v>
      </c>
      <c r="L529" s="38"/>
      <c r="M529" s="201" t="s">
        <v>1</v>
      </c>
      <c r="N529" s="202" t="s">
        <v>43</v>
      </c>
      <c r="O529" s="66"/>
      <c r="P529" s="203">
        <f>O529*H529</f>
        <v>0</v>
      </c>
      <c r="Q529" s="203">
        <v>0</v>
      </c>
      <c r="R529" s="203">
        <f>Q529*H529</f>
        <v>0</v>
      </c>
      <c r="S529" s="203">
        <v>0</v>
      </c>
      <c r="T529" s="204">
        <f>S529*H529</f>
        <v>0</v>
      </c>
      <c r="AR529" s="205" t="s">
        <v>241</v>
      </c>
      <c r="AT529" s="205" t="s">
        <v>144</v>
      </c>
      <c r="AU529" s="205" t="s">
        <v>149</v>
      </c>
      <c r="AY529" s="17" t="s">
        <v>142</v>
      </c>
      <c r="BE529" s="206">
        <f>IF(N529="základní",J529,0)</f>
        <v>0</v>
      </c>
      <c r="BF529" s="206">
        <f>IF(N529="snížená",J529,0)</f>
        <v>0</v>
      </c>
      <c r="BG529" s="206">
        <f>IF(N529="zákl. přenesená",J529,0)</f>
        <v>0</v>
      </c>
      <c r="BH529" s="206">
        <f>IF(N529="sníž. přenesená",J529,0)</f>
        <v>0</v>
      </c>
      <c r="BI529" s="206">
        <f>IF(N529="nulová",J529,0)</f>
        <v>0</v>
      </c>
      <c r="BJ529" s="17" t="s">
        <v>149</v>
      </c>
      <c r="BK529" s="206">
        <f>ROUND(I529*H529,2)</f>
        <v>0</v>
      </c>
      <c r="BL529" s="17" t="s">
        <v>241</v>
      </c>
      <c r="BM529" s="205" t="s">
        <v>654</v>
      </c>
    </row>
    <row r="530" spans="2:65" s="12" customFormat="1" ht="11.25">
      <c r="B530" s="207"/>
      <c r="C530" s="208"/>
      <c r="D530" s="209" t="s">
        <v>151</v>
      </c>
      <c r="E530" s="210" t="s">
        <v>1</v>
      </c>
      <c r="F530" s="211" t="s">
        <v>172</v>
      </c>
      <c r="G530" s="208"/>
      <c r="H530" s="212">
        <v>12.71</v>
      </c>
      <c r="I530" s="213"/>
      <c r="J530" s="208"/>
      <c r="K530" s="208"/>
      <c r="L530" s="214"/>
      <c r="M530" s="215"/>
      <c r="N530" s="216"/>
      <c r="O530" s="216"/>
      <c r="P530" s="216"/>
      <c r="Q530" s="216"/>
      <c r="R530" s="216"/>
      <c r="S530" s="216"/>
      <c r="T530" s="217"/>
      <c r="AT530" s="218" t="s">
        <v>151</v>
      </c>
      <c r="AU530" s="218" t="s">
        <v>149</v>
      </c>
      <c r="AV530" s="12" t="s">
        <v>149</v>
      </c>
      <c r="AW530" s="12" t="s">
        <v>33</v>
      </c>
      <c r="AX530" s="12" t="s">
        <v>77</v>
      </c>
      <c r="AY530" s="218" t="s">
        <v>142</v>
      </c>
    </row>
    <row r="531" spans="2:65" s="12" customFormat="1" ht="11.25">
      <c r="B531" s="207"/>
      <c r="C531" s="208"/>
      <c r="D531" s="209" t="s">
        <v>151</v>
      </c>
      <c r="E531" s="210" t="s">
        <v>1</v>
      </c>
      <c r="F531" s="211" t="s">
        <v>173</v>
      </c>
      <c r="G531" s="208"/>
      <c r="H531" s="212">
        <v>15.12</v>
      </c>
      <c r="I531" s="213"/>
      <c r="J531" s="208"/>
      <c r="K531" s="208"/>
      <c r="L531" s="214"/>
      <c r="M531" s="215"/>
      <c r="N531" s="216"/>
      <c r="O531" s="216"/>
      <c r="P531" s="216"/>
      <c r="Q531" s="216"/>
      <c r="R531" s="216"/>
      <c r="S531" s="216"/>
      <c r="T531" s="217"/>
      <c r="AT531" s="218" t="s">
        <v>151</v>
      </c>
      <c r="AU531" s="218" t="s">
        <v>149</v>
      </c>
      <c r="AV531" s="12" t="s">
        <v>149</v>
      </c>
      <c r="AW531" s="12" t="s">
        <v>33</v>
      </c>
      <c r="AX531" s="12" t="s">
        <v>77</v>
      </c>
      <c r="AY531" s="218" t="s">
        <v>142</v>
      </c>
    </row>
    <row r="532" spans="2:65" s="12" customFormat="1" ht="11.25">
      <c r="B532" s="207"/>
      <c r="C532" s="208"/>
      <c r="D532" s="209" t="s">
        <v>151</v>
      </c>
      <c r="E532" s="210" t="s">
        <v>1</v>
      </c>
      <c r="F532" s="211" t="s">
        <v>174</v>
      </c>
      <c r="G532" s="208"/>
      <c r="H532" s="212">
        <v>14.7</v>
      </c>
      <c r="I532" s="213"/>
      <c r="J532" s="208"/>
      <c r="K532" s="208"/>
      <c r="L532" s="214"/>
      <c r="M532" s="215"/>
      <c r="N532" s="216"/>
      <c r="O532" s="216"/>
      <c r="P532" s="216"/>
      <c r="Q532" s="216"/>
      <c r="R532" s="216"/>
      <c r="S532" s="216"/>
      <c r="T532" s="217"/>
      <c r="AT532" s="218" t="s">
        <v>151</v>
      </c>
      <c r="AU532" s="218" t="s">
        <v>149</v>
      </c>
      <c r="AV532" s="12" t="s">
        <v>149</v>
      </c>
      <c r="AW532" s="12" t="s">
        <v>33</v>
      </c>
      <c r="AX532" s="12" t="s">
        <v>77</v>
      </c>
      <c r="AY532" s="218" t="s">
        <v>142</v>
      </c>
    </row>
    <row r="533" spans="2:65" s="12" customFormat="1" ht="11.25">
      <c r="B533" s="207"/>
      <c r="C533" s="208"/>
      <c r="D533" s="209" t="s">
        <v>151</v>
      </c>
      <c r="E533" s="210" t="s">
        <v>1</v>
      </c>
      <c r="F533" s="211" t="s">
        <v>175</v>
      </c>
      <c r="G533" s="208"/>
      <c r="H533" s="212">
        <v>6.46</v>
      </c>
      <c r="I533" s="213"/>
      <c r="J533" s="208"/>
      <c r="K533" s="208"/>
      <c r="L533" s="214"/>
      <c r="M533" s="215"/>
      <c r="N533" s="216"/>
      <c r="O533" s="216"/>
      <c r="P533" s="216"/>
      <c r="Q533" s="216"/>
      <c r="R533" s="216"/>
      <c r="S533" s="216"/>
      <c r="T533" s="217"/>
      <c r="AT533" s="218" t="s">
        <v>151</v>
      </c>
      <c r="AU533" s="218" t="s">
        <v>149</v>
      </c>
      <c r="AV533" s="12" t="s">
        <v>149</v>
      </c>
      <c r="AW533" s="12" t="s">
        <v>33</v>
      </c>
      <c r="AX533" s="12" t="s">
        <v>77</v>
      </c>
      <c r="AY533" s="218" t="s">
        <v>142</v>
      </c>
    </row>
    <row r="534" spans="2:65" s="12" customFormat="1" ht="11.25">
      <c r="B534" s="207"/>
      <c r="C534" s="208"/>
      <c r="D534" s="209" t="s">
        <v>151</v>
      </c>
      <c r="E534" s="210" t="s">
        <v>1</v>
      </c>
      <c r="F534" s="211" t="s">
        <v>176</v>
      </c>
      <c r="G534" s="208"/>
      <c r="H534" s="212">
        <v>1.2</v>
      </c>
      <c r="I534" s="213"/>
      <c r="J534" s="208"/>
      <c r="K534" s="208"/>
      <c r="L534" s="214"/>
      <c r="M534" s="215"/>
      <c r="N534" s="216"/>
      <c r="O534" s="216"/>
      <c r="P534" s="216"/>
      <c r="Q534" s="216"/>
      <c r="R534" s="216"/>
      <c r="S534" s="216"/>
      <c r="T534" s="217"/>
      <c r="AT534" s="218" t="s">
        <v>151</v>
      </c>
      <c r="AU534" s="218" t="s">
        <v>149</v>
      </c>
      <c r="AV534" s="12" t="s">
        <v>149</v>
      </c>
      <c r="AW534" s="12" t="s">
        <v>33</v>
      </c>
      <c r="AX534" s="12" t="s">
        <v>77</v>
      </c>
      <c r="AY534" s="218" t="s">
        <v>142</v>
      </c>
    </row>
    <row r="535" spans="2:65" s="12" customFormat="1" ht="11.25">
      <c r="B535" s="207"/>
      <c r="C535" s="208"/>
      <c r="D535" s="209" t="s">
        <v>151</v>
      </c>
      <c r="E535" s="210" t="s">
        <v>1</v>
      </c>
      <c r="F535" s="211" t="s">
        <v>177</v>
      </c>
      <c r="G535" s="208"/>
      <c r="H535" s="212">
        <v>3.6</v>
      </c>
      <c r="I535" s="213"/>
      <c r="J535" s="208"/>
      <c r="K535" s="208"/>
      <c r="L535" s="214"/>
      <c r="M535" s="215"/>
      <c r="N535" s="216"/>
      <c r="O535" s="216"/>
      <c r="P535" s="216"/>
      <c r="Q535" s="216"/>
      <c r="R535" s="216"/>
      <c r="S535" s="216"/>
      <c r="T535" s="217"/>
      <c r="AT535" s="218" t="s">
        <v>151</v>
      </c>
      <c r="AU535" s="218" t="s">
        <v>149</v>
      </c>
      <c r="AV535" s="12" t="s">
        <v>149</v>
      </c>
      <c r="AW535" s="12" t="s">
        <v>33</v>
      </c>
      <c r="AX535" s="12" t="s">
        <v>77</v>
      </c>
      <c r="AY535" s="218" t="s">
        <v>142</v>
      </c>
    </row>
    <row r="536" spans="2:65" s="12" customFormat="1" ht="11.25">
      <c r="B536" s="207"/>
      <c r="C536" s="208"/>
      <c r="D536" s="209" t="s">
        <v>151</v>
      </c>
      <c r="E536" s="210" t="s">
        <v>1</v>
      </c>
      <c r="F536" s="211" t="s">
        <v>178</v>
      </c>
      <c r="G536" s="208"/>
      <c r="H536" s="212">
        <v>1.44</v>
      </c>
      <c r="I536" s="213"/>
      <c r="J536" s="208"/>
      <c r="K536" s="208"/>
      <c r="L536" s="214"/>
      <c r="M536" s="215"/>
      <c r="N536" s="216"/>
      <c r="O536" s="216"/>
      <c r="P536" s="216"/>
      <c r="Q536" s="216"/>
      <c r="R536" s="216"/>
      <c r="S536" s="216"/>
      <c r="T536" s="217"/>
      <c r="AT536" s="218" t="s">
        <v>151</v>
      </c>
      <c r="AU536" s="218" t="s">
        <v>149</v>
      </c>
      <c r="AV536" s="12" t="s">
        <v>149</v>
      </c>
      <c r="AW536" s="12" t="s">
        <v>33</v>
      </c>
      <c r="AX536" s="12" t="s">
        <v>77</v>
      </c>
      <c r="AY536" s="218" t="s">
        <v>142</v>
      </c>
    </row>
    <row r="537" spans="2:65" s="13" customFormat="1" ht="11.25">
      <c r="B537" s="219"/>
      <c r="C537" s="220"/>
      <c r="D537" s="209" t="s">
        <v>151</v>
      </c>
      <c r="E537" s="221" t="s">
        <v>1</v>
      </c>
      <c r="F537" s="222" t="s">
        <v>157</v>
      </c>
      <c r="G537" s="220"/>
      <c r="H537" s="223">
        <v>55.230000000000004</v>
      </c>
      <c r="I537" s="224"/>
      <c r="J537" s="220"/>
      <c r="K537" s="220"/>
      <c r="L537" s="225"/>
      <c r="M537" s="226"/>
      <c r="N537" s="227"/>
      <c r="O537" s="227"/>
      <c r="P537" s="227"/>
      <c r="Q537" s="227"/>
      <c r="R537" s="227"/>
      <c r="S537" s="227"/>
      <c r="T537" s="228"/>
      <c r="AT537" s="229" t="s">
        <v>151</v>
      </c>
      <c r="AU537" s="229" t="s">
        <v>149</v>
      </c>
      <c r="AV537" s="13" t="s">
        <v>87</v>
      </c>
      <c r="AW537" s="13" t="s">
        <v>33</v>
      </c>
      <c r="AX537" s="13" t="s">
        <v>85</v>
      </c>
      <c r="AY537" s="229" t="s">
        <v>142</v>
      </c>
    </row>
    <row r="538" spans="2:65" s="1" customFormat="1" ht="24" customHeight="1">
      <c r="B538" s="34"/>
      <c r="C538" s="194" t="s">
        <v>655</v>
      </c>
      <c r="D538" s="194" t="s">
        <v>144</v>
      </c>
      <c r="E538" s="195" t="s">
        <v>656</v>
      </c>
      <c r="F538" s="196" t="s">
        <v>657</v>
      </c>
      <c r="G538" s="197" t="s">
        <v>147</v>
      </c>
      <c r="H538" s="198">
        <v>48.99</v>
      </c>
      <c r="I538" s="199"/>
      <c r="J538" s="200">
        <f>ROUND(I538*H538,2)</f>
        <v>0</v>
      </c>
      <c r="K538" s="196" t="s">
        <v>160</v>
      </c>
      <c r="L538" s="38"/>
      <c r="M538" s="201" t="s">
        <v>1</v>
      </c>
      <c r="N538" s="202" t="s">
        <v>43</v>
      </c>
      <c r="O538" s="66"/>
      <c r="P538" s="203">
        <f>O538*H538</f>
        <v>0</v>
      </c>
      <c r="Q538" s="203">
        <v>3.0000000000000001E-5</v>
      </c>
      <c r="R538" s="203">
        <f>Q538*H538</f>
        <v>1.4697E-3</v>
      </c>
      <c r="S538" s="203">
        <v>0</v>
      </c>
      <c r="T538" s="204">
        <f>S538*H538</f>
        <v>0</v>
      </c>
      <c r="AR538" s="205" t="s">
        <v>241</v>
      </c>
      <c r="AT538" s="205" t="s">
        <v>144</v>
      </c>
      <c r="AU538" s="205" t="s">
        <v>149</v>
      </c>
      <c r="AY538" s="17" t="s">
        <v>142</v>
      </c>
      <c r="BE538" s="206">
        <f>IF(N538="základní",J538,0)</f>
        <v>0</v>
      </c>
      <c r="BF538" s="206">
        <f>IF(N538="snížená",J538,0)</f>
        <v>0</v>
      </c>
      <c r="BG538" s="206">
        <f>IF(N538="zákl. přenesená",J538,0)</f>
        <v>0</v>
      </c>
      <c r="BH538" s="206">
        <f>IF(N538="sníž. přenesená",J538,0)</f>
        <v>0</v>
      </c>
      <c r="BI538" s="206">
        <f>IF(N538="nulová",J538,0)</f>
        <v>0</v>
      </c>
      <c r="BJ538" s="17" t="s">
        <v>149</v>
      </c>
      <c r="BK538" s="206">
        <f>ROUND(I538*H538,2)</f>
        <v>0</v>
      </c>
      <c r="BL538" s="17" t="s">
        <v>241</v>
      </c>
      <c r="BM538" s="205" t="s">
        <v>658</v>
      </c>
    </row>
    <row r="539" spans="2:65" s="12" customFormat="1" ht="11.25">
      <c r="B539" s="207"/>
      <c r="C539" s="208"/>
      <c r="D539" s="209" t="s">
        <v>151</v>
      </c>
      <c r="E539" s="210" t="s">
        <v>1</v>
      </c>
      <c r="F539" s="211" t="s">
        <v>172</v>
      </c>
      <c r="G539" s="208"/>
      <c r="H539" s="212">
        <v>12.71</v>
      </c>
      <c r="I539" s="213"/>
      <c r="J539" s="208"/>
      <c r="K539" s="208"/>
      <c r="L539" s="214"/>
      <c r="M539" s="215"/>
      <c r="N539" s="216"/>
      <c r="O539" s="216"/>
      <c r="P539" s="216"/>
      <c r="Q539" s="216"/>
      <c r="R539" s="216"/>
      <c r="S539" s="216"/>
      <c r="T539" s="217"/>
      <c r="AT539" s="218" t="s">
        <v>151</v>
      </c>
      <c r="AU539" s="218" t="s">
        <v>149</v>
      </c>
      <c r="AV539" s="12" t="s">
        <v>149</v>
      </c>
      <c r="AW539" s="12" t="s">
        <v>33</v>
      </c>
      <c r="AX539" s="12" t="s">
        <v>77</v>
      </c>
      <c r="AY539" s="218" t="s">
        <v>142</v>
      </c>
    </row>
    <row r="540" spans="2:65" s="12" customFormat="1" ht="11.25">
      <c r="B540" s="207"/>
      <c r="C540" s="208"/>
      <c r="D540" s="209" t="s">
        <v>151</v>
      </c>
      <c r="E540" s="210" t="s">
        <v>1</v>
      </c>
      <c r="F540" s="211" t="s">
        <v>173</v>
      </c>
      <c r="G540" s="208"/>
      <c r="H540" s="212">
        <v>15.12</v>
      </c>
      <c r="I540" s="213"/>
      <c r="J540" s="208"/>
      <c r="K540" s="208"/>
      <c r="L540" s="214"/>
      <c r="M540" s="215"/>
      <c r="N540" s="216"/>
      <c r="O540" s="216"/>
      <c r="P540" s="216"/>
      <c r="Q540" s="216"/>
      <c r="R540" s="216"/>
      <c r="S540" s="216"/>
      <c r="T540" s="217"/>
      <c r="AT540" s="218" t="s">
        <v>151</v>
      </c>
      <c r="AU540" s="218" t="s">
        <v>149</v>
      </c>
      <c r="AV540" s="12" t="s">
        <v>149</v>
      </c>
      <c r="AW540" s="12" t="s">
        <v>33</v>
      </c>
      <c r="AX540" s="12" t="s">
        <v>77</v>
      </c>
      <c r="AY540" s="218" t="s">
        <v>142</v>
      </c>
    </row>
    <row r="541" spans="2:65" s="12" customFormat="1" ht="11.25">
      <c r="B541" s="207"/>
      <c r="C541" s="208"/>
      <c r="D541" s="209" t="s">
        <v>151</v>
      </c>
      <c r="E541" s="210" t="s">
        <v>1</v>
      </c>
      <c r="F541" s="211" t="s">
        <v>174</v>
      </c>
      <c r="G541" s="208"/>
      <c r="H541" s="212">
        <v>14.7</v>
      </c>
      <c r="I541" s="213"/>
      <c r="J541" s="208"/>
      <c r="K541" s="208"/>
      <c r="L541" s="214"/>
      <c r="M541" s="215"/>
      <c r="N541" s="216"/>
      <c r="O541" s="216"/>
      <c r="P541" s="216"/>
      <c r="Q541" s="216"/>
      <c r="R541" s="216"/>
      <c r="S541" s="216"/>
      <c r="T541" s="217"/>
      <c r="AT541" s="218" t="s">
        <v>151</v>
      </c>
      <c r="AU541" s="218" t="s">
        <v>149</v>
      </c>
      <c r="AV541" s="12" t="s">
        <v>149</v>
      </c>
      <c r="AW541" s="12" t="s">
        <v>33</v>
      </c>
      <c r="AX541" s="12" t="s">
        <v>77</v>
      </c>
      <c r="AY541" s="218" t="s">
        <v>142</v>
      </c>
    </row>
    <row r="542" spans="2:65" s="12" customFormat="1" ht="11.25">
      <c r="B542" s="207"/>
      <c r="C542" s="208"/>
      <c r="D542" s="209" t="s">
        <v>151</v>
      </c>
      <c r="E542" s="210" t="s">
        <v>1</v>
      </c>
      <c r="F542" s="211" t="s">
        <v>175</v>
      </c>
      <c r="G542" s="208"/>
      <c r="H542" s="212">
        <v>6.46</v>
      </c>
      <c r="I542" s="213"/>
      <c r="J542" s="208"/>
      <c r="K542" s="208"/>
      <c r="L542" s="214"/>
      <c r="M542" s="215"/>
      <c r="N542" s="216"/>
      <c r="O542" s="216"/>
      <c r="P542" s="216"/>
      <c r="Q542" s="216"/>
      <c r="R542" s="216"/>
      <c r="S542" s="216"/>
      <c r="T542" s="217"/>
      <c r="AT542" s="218" t="s">
        <v>151</v>
      </c>
      <c r="AU542" s="218" t="s">
        <v>149</v>
      </c>
      <c r="AV542" s="12" t="s">
        <v>149</v>
      </c>
      <c r="AW542" s="12" t="s">
        <v>33</v>
      </c>
      <c r="AX542" s="12" t="s">
        <v>77</v>
      </c>
      <c r="AY542" s="218" t="s">
        <v>142</v>
      </c>
    </row>
    <row r="543" spans="2:65" s="13" customFormat="1" ht="11.25">
      <c r="B543" s="219"/>
      <c r="C543" s="220"/>
      <c r="D543" s="209" t="s">
        <v>151</v>
      </c>
      <c r="E543" s="221" t="s">
        <v>1</v>
      </c>
      <c r="F543" s="222" t="s">
        <v>157</v>
      </c>
      <c r="G543" s="220"/>
      <c r="H543" s="223">
        <v>48.99</v>
      </c>
      <c r="I543" s="224"/>
      <c r="J543" s="220"/>
      <c r="K543" s="220"/>
      <c r="L543" s="225"/>
      <c r="M543" s="226"/>
      <c r="N543" s="227"/>
      <c r="O543" s="227"/>
      <c r="P543" s="227"/>
      <c r="Q543" s="227"/>
      <c r="R543" s="227"/>
      <c r="S543" s="227"/>
      <c r="T543" s="228"/>
      <c r="AT543" s="229" t="s">
        <v>151</v>
      </c>
      <c r="AU543" s="229" t="s">
        <v>149</v>
      </c>
      <c r="AV543" s="13" t="s">
        <v>87</v>
      </c>
      <c r="AW543" s="13" t="s">
        <v>33</v>
      </c>
      <c r="AX543" s="13" t="s">
        <v>85</v>
      </c>
      <c r="AY543" s="229" t="s">
        <v>142</v>
      </c>
    </row>
    <row r="544" spans="2:65" s="1" customFormat="1" ht="24" customHeight="1">
      <c r="B544" s="34"/>
      <c r="C544" s="194" t="s">
        <v>659</v>
      </c>
      <c r="D544" s="194" t="s">
        <v>144</v>
      </c>
      <c r="E544" s="195" t="s">
        <v>660</v>
      </c>
      <c r="F544" s="196" t="s">
        <v>661</v>
      </c>
      <c r="G544" s="197" t="s">
        <v>147</v>
      </c>
      <c r="H544" s="198">
        <v>20.37</v>
      </c>
      <c r="I544" s="199"/>
      <c r="J544" s="200">
        <f>ROUND(I544*H544,2)</f>
        <v>0</v>
      </c>
      <c r="K544" s="196" t="s">
        <v>160</v>
      </c>
      <c r="L544" s="38"/>
      <c r="M544" s="201" t="s">
        <v>1</v>
      </c>
      <c r="N544" s="202" t="s">
        <v>43</v>
      </c>
      <c r="O544" s="66"/>
      <c r="P544" s="203">
        <f>O544*H544</f>
        <v>0</v>
      </c>
      <c r="Q544" s="203">
        <v>0</v>
      </c>
      <c r="R544" s="203">
        <f>Q544*H544</f>
        <v>0</v>
      </c>
      <c r="S544" s="203">
        <v>3.0000000000000001E-3</v>
      </c>
      <c r="T544" s="204">
        <f>S544*H544</f>
        <v>6.1110000000000005E-2</v>
      </c>
      <c r="AR544" s="205" t="s">
        <v>241</v>
      </c>
      <c r="AT544" s="205" t="s">
        <v>144</v>
      </c>
      <c r="AU544" s="205" t="s">
        <v>149</v>
      </c>
      <c r="AY544" s="17" t="s">
        <v>142</v>
      </c>
      <c r="BE544" s="206">
        <f>IF(N544="základní",J544,0)</f>
        <v>0</v>
      </c>
      <c r="BF544" s="206">
        <f>IF(N544="snížená",J544,0)</f>
        <v>0</v>
      </c>
      <c r="BG544" s="206">
        <f>IF(N544="zákl. přenesená",J544,0)</f>
        <v>0</v>
      </c>
      <c r="BH544" s="206">
        <f>IF(N544="sníž. přenesená",J544,0)</f>
        <v>0</v>
      </c>
      <c r="BI544" s="206">
        <f>IF(N544="nulová",J544,0)</f>
        <v>0</v>
      </c>
      <c r="BJ544" s="17" t="s">
        <v>149</v>
      </c>
      <c r="BK544" s="206">
        <f>ROUND(I544*H544,2)</f>
        <v>0</v>
      </c>
      <c r="BL544" s="17" t="s">
        <v>241</v>
      </c>
      <c r="BM544" s="205" t="s">
        <v>662</v>
      </c>
    </row>
    <row r="545" spans="2:65" s="12" customFormat="1" ht="11.25">
      <c r="B545" s="207"/>
      <c r="C545" s="208"/>
      <c r="D545" s="209" t="s">
        <v>151</v>
      </c>
      <c r="E545" s="210" t="s">
        <v>1</v>
      </c>
      <c r="F545" s="211" t="s">
        <v>172</v>
      </c>
      <c r="G545" s="208"/>
      <c r="H545" s="212">
        <v>12.71</v>
      </c>
      <c r="I545" s="213"/>
      <c r="J545" s="208"/>
      <c r="K545" s="208"/>
      <c r="L545" s="214"/>
      <c r="M545" s="215"/>
      <c r="N545" s="216"/>
      <c r="O545" s="216"/>
      <c r="P545" s="216"/>
      <c r="Q545" s="216"/>
      <c r="R545" s="216"/>
      <c r="S545" s="216"/>
      <c r="T545" s="217"/>
      <c r="AT545" s="218" t="s">
        <v>151</v>
      </c>
      <c r="AU545" s="218" t="s">
        <v>149</v>
      </c>
      <c r="AV545" s="12" t="s">
        <v>149</v>
      </c>
      <c r="AW545" s="12" t="s">
        <v>33</v>
      </c>
      <c r="AX545" s="12" t="s">
        <v>77</v>
      </c>
      <c r="AY545" s="218" t="s">
        <v>142</v>
      </c>
    </row>
    <row r="546" spans="2:65" s="12" customFormat="1" ht="11.25">
      <c r="B546" s="207"/>
      <c r="C546" s="208"/>
      <c r="D546" s="209" t="s">
        <v>151</v>
      </c>
      <c r="E546" s="210" t="s">
        <v>1</v>
      </c>
      <c r="F546" s="211" t="s">
        <v>175</v>
      </c>
      <c r="G546" s="208"/>
      <c r="H546" s="212">
        <v>6.46</v>
      </c>
      <c r="I546" s="213"/>
      <c r="J546" s="208"/>
      <c r="K546" s="208"/>
      <c r="L546" s="214"/>
      <c r="M546" s="215"/>
      <c r="N546" s="216"/>
      <c r="O546" s="216"/>
      <c r="P546" s="216"/>
      <c r="Q546" s="216"/>
      <c r="R546" s="216"/>
      <c r="S546" s="216"/>
      <c r="T546" s="217"/>
      <c r="AT546" s="218" t="s">
        <v>151</v>
      </c>
      <c r="AU546" s="218" t="s">
        <v>149</v>
      </c>
      <c r="AV546" s="12" t="s">
        <v>149</v>
      </c>
      <c r="AW546" s="12" t="s">
        <v>33</v>
      </c>
      <c r="AX546" s="12" t="s">
        <v>77</v>
      </c>
      <c r="AY546" s="218" t="s">
        <v>142</v>
      </c>
    </row>
    <row r="547" spans="2:65" s="12" customFormat="1" ht="11.25">
      <c r="B547" s="207"/>
      <c r="C547" s="208"/>
      <c r="D547" s="209" t="s">
        <v>151</v>
      </c>
      <c r="E547" s="210" t="s">
        <v>1</v>
      </c>
      <c r="F547" s="211" t="s">
        <v>176</v>
      </c>
      <c r="G547" s="208"/>
      <c r="H547" s="212">
        <v>1.2</v>
      </c>
      <c r="I547" s="213"/>
      <c r="J547" s="208"/>
      <c r="K547" s="208"/>
      <c r="L547" s="214"/>
      <c r="M547" s="215"/>
      <c r="N547" s="216"/>
      <c r="O547" s="216"/>
      <c r="P547" s="216"/>
      <c r="Q547" s="216"/>
      <c r="R547" s="216"/>
      <c r="S547" s="216"/>
      <c r="T547" s="217"/>
      <c r="AT547" s="218" t="s">
        <v>151</v>
      </c>
      <c r="AU547" s="218" t="s">
        <v>149</v>
      </c>
      <c r="AV547" s="12" t="s">
        <v>149</v>
      </c>
      <c r="AW547" s="12" t="s">
        <v>33</v>
      </c>
      <c r="AX547" s="12" t="s">
        <v>77</v>
      </c>
      <c r="AY547" s="218" t="s">
        <v>142</v>
      </c>
    </row>
    <row r="548" spans="2:65" s="13" customFormat="1" ht="11.25">
      <c r="B548" s="219"/>
      <c r="C548" s="220"/>
      <c r="D548" s="209" t="s">
        <v>151</v>
      </c>
      <c r="E548" s="221" t="s">
        <v>1</v>
      </c>
      <c r="F548" s="222" t="s">
        <v>157</v>
      </c>
      <c r="G548" s="220"/>
      <c r="H548" s="223">
        <v>20.37</v>
      </c>
      <c r="I548" s="224"/>
      <c r="J548" s="220"/>
      <c r="K548" s="220"/>
      <c r="L548" s="225"/>
      <c r="M548" s="226"/>
      <c r="N548" s="227"/>
      <c r="O548" s="227"/>
      <c r="P548" s="227"/>
      <c r="Q548" s="227"/>
      <c r="R548" s="227"/>
      <c r="S548" s="227"/>
      <c r="T548" s="228"/>
      <c r="AT548" s="229" t="s">
        <v>151</v>
      </c>
      <c r="AU548" s="229" t="s">
        <v>149</v>
      </c>
      <c r="AV548" s="13" t="s">
        <v>87</v>
      </c>
      <c r="AW548" s="13" t="s">
        <v>33</v>
      </c>
      <c r="AX548" s="13" t="s">
        <v>85</v>
      </c>
      <c r="AY548" s="229" t="s">
        <v>142</v>
      </c>
    </row>
    <row r="549" spans="2:65" s="1" customFormat="1" ht="16.5" customHeight="1">
      <c r="B549" s="34"/>
      <c r="C549" s="194" t="s">
        <v>663</v>
      </c>
      <c r="D549" s="194" t="s">
        <v>144</v>
      </c>
      <c r="E549" s="195" t="s">
        <v>664</v>
      </c>
      <c r="F549" s="196" t="s">
        <v>665</v>
      </c>
      <c r="G549" s="197" t="s">
        <v>147</v>
      </c>
      <c r="H549" s="198">
        <v>48.99</v>
      </c>
      <c r="I549" s="199"/>
      <c r="J549" s="200">
        <f>ROUND(I549*H549,2)</f>
        <v>0</v>
      </c>
      <c r="K549" s="196" t="s">
        <v>160</v>
      </c>
      <c r="L549" s="38"/>
      <c r="M549" s="201" t="s">
        <v>1</v>
      </c>
      <c r="N549" s="202" t="s">
        <v>43</v>
      </c>
      <c r="O549" s="66"/>
      <c r="P549" s="203">
        <f>O549*H549</f>
        <v>0</v>
      </c>
      <c r="Q549" s="203">
        <v>2.9999999999999997E-4</v>
      </c>
      <c r="R549" s="203">
        <f>Q549*H549</f>
        <v>1.4697E-2</v>
      </c>
      <c r="S549" s="203">
        <v>0</v>
      </c>
      <c r="T549" s="204">
        <f>S549*H549</f>
        <v>0</v>
      </c>
      <c r="AR549" s="205" t="s">
        <v>241</v>
      </c>
      <c r="AT549" s="205" t="s">
        <v>144</v>
      </c>
      <c r="AU549" s="205" t="s">
        <v>149</v>
      </c>
      <c r="AY549" s="17" t="s">
        <v>142</v>
      </c>
      <c r="BE549" s="206">
        <f>IF(N549="základní",J549,0)</f>
        <v>0</v>
      </c>
      <c r="BF549" s="206">
        <f>IF(N549="snížená",J549,0)</f>
        <v>0</v>
      </c>
      <c r="BG549" s="206">
        <f>IF(N549="zákl. přenesená",J549,0)</f>
        <v>0</v>
      </c>
      <c r="BH549" s="206">
        <f>IF(N549="sníž. přenesená",J549,0)</f>
        <v>0</v>
      </c>
      <c r="BI549" s="206">
        <f>IF(N549="nulová",J549,0)</f>
        <v>0</v>
      </c>
      <c r="BJ549" s="17" t="s">
        <v>149</v>
      </c>
      <c r="BK549" s="206">
        <f>ROUND(I549*H549,2)</f>
        <v>0</v>
      </c>
      <c r="BL549" s="17" t="s">
        <v>241</v>
      </c>
      <c r="BM549" s="205" t="s">
        <v>666</v>
      </c>
    </row>
    <row r="550" spans="2:65" s="12" customFormat="1" ht="11.25">
      <c r="B550" s="207"/>
      <c r="C550" s="208"/>
      <c r="D550" s="209" t="s">
        <v>151</v>
      </c>
      <c r="E550" s="210" t="s">
        <v>1</v>
      </c>
      <c r="F550" s="211" t="s">
        <v>172</v>
      </c>
      <c r="G550" s="208"/>
      <c r="H550" s="212">
        <v>12.71</v>
      </c>
      <c r="I550" s="213"/>
      <c r="J550" s="208"/>
      <c r="K550" s="208"/>
      <c r="L550" s="214"/>
      <c r="M550" s="215"/>
      <c r="N550" s="216"/>
      <c r="O550" s="216"/>
      <c r="P550" s="216"/>
      <c r="Q550" s="216"/>
      <c r="R550" s="216"/>
      <c r="S550" s="216"/>
      <c r="T550" s="217"/>
      <c r="AT550" s="218" t="s">
        <v>151</v>
      </c>
      <c r="AU550" s="218" t="s">
        <v>149</v>
      </c>
      <c r="AV550" s="12" t="s">
        <v>149</v>
      </c>
      <c r="AW550" s="12" t="s">
        <v>33</v>
      </c>
      <c r="AX550" s="12" t="s">
        <v>77</v>
      </c>
      <c r="AY550" s="218" t="s">
        <v>142</v>
      </c>
    </row>
    <row r="551" spans="2:65" s="12" customFormat="1" ht="11.25">
      <c r="B551" s="207"/>
      <c r="C551" s="208"/>
      <c r="D551" s="209" t="s">
        <v>151</v>
      </c>
      <c r="E551" s="210" t="s">
        <v>1</v>
      </c>
      <c r="F551" s="211" t="s">
        <v>173</v>
      </c>
      <c r="G551" s="208"/>
      <c r="H551" s="212">
        <v>15.12</v>
      </c>
      <c r="I551" s="213"/>
      <c r="J551" s="208"/>
      <c r="K551" s="208"/>
      <c r="L551" s="214"/>
      <c r="M551" s="215"/>
      <c r="N551" s="216"/>
      <c r="O551" s="216"/>
      <c r="P551" s="216"/>
      <c r="Q551" s="216"/>
      <c r="R551" s="216"/>
      <c r="S551" s="216"/>
      <c r="T551" s="217"/>
      <c r="AT551" s="218" t="s">
        <v>151</v>
      </c>
      <c r="AU551" s="218" t="s">
        <v>149</v>
      </c>
      <c r="AV551" s="12" t="s">
        <v>149</v>
      </c>
      <c r="AW551" s="12" t="s">
        <v>33</v>
      </c>
      <c r="AX551" s="12" t="s">
        <v>77</v>
      </c>
      <c r="AY551" s="218" t="s">
        <v>142</v>
      </c>
    </row>
    <row r="552" spans="2:65" s="12" customFormat="1" ht="11.25">
      <c r="B552" s="207"/>
      <c r="C552" s="208"/>
      <c r="D552" s="209" t="s">
        <v>151</v>
      </c>
      <c r="E552" s="210" t="s">
        <v>1</v>
      </c>
      <c r="F552" s="211" t="s">
        <v>174</v>
      </c>
      <c r="G552" s="208"/>
      <c r="H552" s="212">
        <v>14.7</v>
      </c>
      <c r="I552" s="213"/>
      <c r="J552" s="208"/>
      <c r="K552" s="208"/>
      <c r="L552" s="214"/>
      <c r="M552" s="215"/>
      <c r="N552" s="216"/>
      <c r="O552" s="216"/>
      <c r="P552" s="216"/>
      <c r="Q552" s="216"/>
      <c r="R552" s="216"/>
      <c r="S552" s="216"/>
      <c r="T552" s="217"/>
      <c r="AT552" s="218" t="s">
        <v>151</v>
      </c>
      <c r="AU552" s="218" t="s">
        <v>149</v>
      </c>
      <c r="AV552" s="12" t="s">
        <v>149</v>
      </c>
      <c r="AW552" s="12" t="s">
        <v>33</v>
      </c>
      <c r="AX552" s="12" t="s">
        <v>77</v>
      </c>
      <c r="AY552" s="218" t="s">
        <v>142</v>
      </c>
    </row>
    <row r="553" spans="2:65" s="12" customFormat="1" ht="11.25">
      <c r="B553" s="207"/>
      <c r="C553" s="208"/>
      <c r="D553" s="209" t="s">
        <v>151</v>
      </c>
      <c r="E553" s="210" t="s">
        <v>1</v>
      </c>
      <c r="F553" s="211" t="s">
        <v>175</v>
      </c>
      <c r="G553" s="208"/>
      <c r="H553" s="212">
        <v>6.46</v>
      </c>
      <c r="I553" s="213"/>
      <c r="J553" s="208"/>
      <c r="K553" s="208"/>
      <c r="L553" s="214"/>
      <c r="M553" s="215"/>
      <c r="N553" s="216"/>
      <c r="O553" s="216"/>
      <c r="P553" s="216"/>
      <c r="Q553" s="216"/>
      <c r="R553" s="216"/>
      <c r="S553" s="216"/>
      <c r="T553" s="217"/>
      <c r="AT553" s="218" t="s">
        <v>151</v>
      </c>
      <c r="AU553" s="218" t="s">
        <v>149</v>
      </c>
      <c r="AV553" s="12" t="s">
        <v>149</v>
      </c>
      <c r="AW553" s="12" t="s">
        <v>33</v>
      </c>
      <c r="AX553" s="12" t="s">
        <v>77</v>
      </c>
      <c r="AY553" s="218" t="s">
        <v>142</v>
      </c>
    </row>
    <row r="554" spans="2:65" s="13" customFormat="1" ht="11.25">
      <c r="B554" s="219"/>
      <c r="C554" s="220"/>
      <c r="D554" s="209" t="s">
        <v>151</v>
      </c>
      <c r="E554" s="221" t="s">
        <v>1</v>
      </c>
      <c r="F554" s="222" t="s">
        <v>157</v>
      </c>
      <c r="G554" s="220"/>
      <c r="H554" s="223">
        <v>48.99</v>
      </c>
      <c r="I554" s="224"/>
      <c r="J554" s="220"/>
      <c r="K554" s="220"/>
      <c r="L554" s="225"/>
      <c r="M554" s="226"/>
      <c r="N554" s="227"/>
      <c r="O554" s="227"/>
      <c r="P554" s="227"/>
      <c r="Q554" s="227"/>
      <c r="R554" s="227"/>
      <c r="S554" s="227"/>
      <c r="T554" s="228"/>
      <c r="AT554" s="229" t="s">
        <v>151</v>
      </c>
      <c r="AU554" s="229" t="s">
        <v>149</v>
      </c>
      <c r="AV554" s="13" t="s">
        <v>87</v>
      </c>
      <c r="AW554" s="13" t="s">
        <v>33</v>
      </c>
      <c r="AX554" s="13" t="s">
        <v>85</v>
      </c>
      <c r="AY554" s="229" t="s">
        <v>142</v>
      </c>
    </row>
    <row r="555" spans="2:65" s="1" customFormat="1" ht="36" customHeight="1">
      <c r="B555" s="34"/>
      <c r="C555" s="251" t="s">
        <v>667</v>
      </c>
      <c r="D555" s="251" t="s">
        <v>343</v>
      </c>
      <c r="E555" s="252" t="s">
        <v>668</v>
      </c>
      <c r="F555" s="253" t="s">
        <v>669</v>
      </c>
      <c r="G555" s="254" t="s">
        <v>147</v>
      </c>
      <c r="H555" s="255">
        <v>53.889000000000003</v>
      </c>
      <c r="I555" s="256"/>
      <c r="J555" s="257">
        <f>ROUND(I555*H555,2)</f>
        <v>0</v>
      </c>
      <c r="K555" s="253" t="s">
        <v>160</v>
      </c>
      <c r="L555" s="258"/>
      <c r="M555" s="259" t="s">
        <v>1</v>
      </c>
      <c r="N555" s="260" t="s">
        <v>43</v>
      </c>
      <c r="O555" s="66"/>
      <c r="P555" s="203">
        <f>O555*H555</f>
        <v>0</v>
      </c>
      <c r="Q555" s="203">
        <v>3.6800000000000001E-3</v>
      </c>
      <c r="R555" s="203">
        <f>Q555*H555</f>
        <v>0.19831152000000002</v>
      </c>
      <c r="S555" s="203">
        <v>0</v>
      </c>
      <c r="T555" s="204">
        <f>S555*H555</f>
        <v>0</v>
      </c>
      <c r="AR555" s="205" t="s">
        <v>342</v>
      </c>
      <c r="AT555" s="205" t="s">
        <v>343</v>
      </c>
      <c r="AU555" s="205" t="s">
        <v>149</v>
      </c>
      <c r="AY555" s="17" t="s">
        <v>142</v>
      </c>
      <c r="BE555" s="206">
        <f>IF(N555="základní",J555,0)</f>
        <v>0</v>
      </c>
      <c r="BF555" s="206">
        <f>IF(N555="snížená",J555,0)</f>
        <v>0</v>
      </c>
      <c r="BG555" s="206">
        <f>IF(N555="zákl. přenesená",J555,0)</f>
        <v>0</v>
      </c>
      <c r="BH555" s="206">
        <f>IF(N555="sníž. přenesená",J555,0)</f>
        <v>0</v>
      </c>
      <c r="BI555" s="206">
        <f>IF(N555="nulová",J555,0)</f>
        <v>0</v>
      </c>
      <c r="BJ555" s="17" t="s">
        <v>149</v>
      </c>
      <c r="BK555" s="206">
        <f>ROUND(I555*H555,2)</f>
        <v>0</v>
      </c>
      <c r="BL555" s="17" t="s">
        <v>241</v>
      </c>
      <c r="BM555" s="205" t="s">
        <v>670</v>
      </c>
    </row>
    <row r="556" spans="2:65" s="12" customFormat="1" ht="11.25">
      <c r="B556" s="207"/>
      <c r="C556" s="208"/>
      <c r="D556" s="209" t="s">
        <v>151</v>
      </c>
      <c r="E556" s="210" t="s">
        <v>1</v>
      </c>
      <c r="F556" s="211" t="s">
        <v>671</v>
      </c>
      <c r="G556" s="208"/>
      <c r="H556" s="212">
        <v>48.99</v>
      </c>
      <c r="I556" s="213"/>
      <c r="J556" s="208"/>
      <c r="K556" s="208"/>
      <c r="L556" s="214"/>
      <c r="M556" s="215"/>
      <c r="N556" s="216"/>
      <c r="O556" s="216"/>
      <c r="P556" s="216"/>
      <c r="Q556" s="216"/>
      <c r="R556" s="216"/>
      <c r="S556" s="216"/>
      <c r="T556" s="217"/>
      <c r="AT556" s="218" t="s">
        <v>151</v>
      </c>
      <c r="AU556" s="218" t="s">
        <v>149</v>
      </c>
      <c r="AV556" s="12" t="s">
        <v>149</v>
      </c>
      <c r="AW556" s="12" t="s">
        <v>33</v>
      </c>
      <c r="AX556" s="12" t="s">
        <v>85</v>
      </c>
      <c r="AY556" s="218" t="s">
        <v>142</v>
      </c>
    </row>
    <row r="557" spans="2:65" s="12" customFormat="1" ht="11.25">
      <c r="B557" s="207"/>
      <c r="C557" s="208"/>
      <c r="D557" s="209" t="s">
        <v>151</v>
      </c>
      <c r="E557" s="208"/>
      <c r="F557" s="211" t="s">
        <v>672</v>
      </c>
      <c r="G557" s="208"/>
      <c r="H557" s="212">
        <v>53.889000000000003</v>
      </c>
      <c r="I557" s="213"/>
      <c r="J557" s="208"/>
      <c r="K557" s="208"/>
      <c r="L557" s="214"/>
      <c r="M557" s="215"/>
      <c r="N557" s="216"/>
      <c r="O557" s="216"/>
      <c r="P557" s="216"/>
      <c r="Q557" s="216"/>
      <c r="R557" s="216"/>
      <c r="S557" s="216"/>
      <c r="T557" s="217"/>
      <c r="AT557" s="218" t="s">
        <v>151</v>
      </c>
      <c r="AU557" s="218" t="s">
        <v>149</v>
      </c>
      <c r="AV557" s="12" t="s">
        <v>149</v>
      </c>
      <c r="AW557" s="12" t="s">
        <v>4</v>
      </c>
      <c r="AX557" s="12" t="s">
        <v>85</v>
      </c>
      <c r="AY557" s="218" t="s">
        <v>142</v>
      </c>
    </row>
    <row r="558" spans="2:65" s="1" customFormat="1" ht="16.5" customHeight="1">
      <c r="B558" s="34"/>
      <c r="C558" s="194" t="s">
        <v>673</v>
      </c>
      <c r="D558" s="194" t="s">
        <v>144</v>
      </c>
      <c r="E558" s="195" t="s">
        <v>674</v>
      </c>
      <c r="F558" s="196" t="s">
        <v>675</v>
      </c>
      <c r="G558" s="197" t="s">
        <v>244</v>
      </c>
      <c r="H558" s="198">
        <v>24.4</v>
      </c>
      <c r="I558" s="199"/>
      <c r="J558" s="200">
        <f>ROUND(I558*H558,2)</f>
        <v>0</v>
      </c>
      <c r="K558" s="196" t="s">
        <v>148</v>
      </c>
      <c r="L558" s="38"/>
      <c r="M558" s="201" t="s">
        <v>1</v>
      </c>
      <c r="N558" s="202" t="s">
        <v>43</v>
      </c>
      <c r="O558" s="66"/>
      <c r="P558" s="203">
        <f>O558*H558</f>
        <v>0</v>
      </c>
      <c r="Q558" s="203">
        <v>0</v>
      </c>
      <c r="R558" s="203">
        <f>Q558*H558</f>
        <v>0</v>
      </c>
      <c r="S558" s="203">
        <v>2.9999999999999997E-4</v>
      </c>
      <c r="T558" s="204">
        <f>S558*H558</f>
        <v>7.3199999999999993E-3</v>
      </c>
      <c r="AR558" s="205" t="s">
        <v>241</v>
      </c>
      <c r="AT558" s="205" t="s">
        <v>144</v>
      </c>
      <c r="AU558" s="205" t="s">
        <v>149</v>
      </c>
      <c r="AY558" s="17" t="s">
        <v>142</v>
      </c>
      <c r="BE558" s="206">
        <f>IF(N558="základní",J558,0)</f>
        <v>0</v>
      </c>
      <c r="BF558" s="206">
        <f>IF(N558="snížená",J558,0)</f>
        <v>0</v>
      </c>
      <c r="BG558" s="206">
        <f>IF(N558="zákl. přenesená",J558,0)</f>
        <v>0</v>
      </c>
      <c r="BH558" s="206">
        <f>IF(N558="sníž. přenesená",J558,0)</f>
        <v>0</v>
      </c>
      <c r="BI558" s="206">
        <f>IF(N558="nulová",J558,0)</f>
        <v>0</v>
      </c>
      <c r="BJ558" s="17" t="s">
        <v>149</v>
      </c>
      <c r="BK558" s="206">
        <f>ROUND(I558*H558,2)</f>
        <v>0</v>
      </c>
      <c r="BL558" s="17" t="s">
        <v>241</v>
      </c>
      <c r="BM558" s="205" t="s">
        <v>676</v>
      </c>
    </row>
    <row r="559" spans="2:65" s="12" customFormat="1" ht="11.25">
      <c r="B559" s="207"/>
      <c r="C559" s="208"/>
      <c r="D559" s="209" t="s">
        <v>151</v>
      </c>
      <c r="E559" s="210" t="s">
        <v>1</v>
      </c>
      <c r="F559" s="211" t="s">
        <v>677</v>
      </c>
      <c r="G559" s="208"/>
      <c r="H559" s="212">
        <v>12</v>
      </c>
      <c r="I559" s="213"/>
      <c r="J559" s="208"/>
      <c r="K559" s="208"/>
      <c r="L559" s="214"/>
      <c r="M559" s="215"/>
      <c r="N559" s="216"/>
      <c r="O559" s="216"/>
      <c r="P559" s="216"/>
      <c r="Q559" s="216"/>
      <c r="R559" s="216"/>
      <c r="S559" s="216"/>
      <c r="T559" s="217"/>
      <c r="AT559" s="218" t="s">
        <v>151</v>
      </c>
      <c r="AU559" s="218" t="s">
        <v>149</v>
      </c>
      <c r="AV559" s="12" t="s">
        <v>149</v>
      </c>
      <c r="AW559" s="12" t="s">
        <v>33</v>
      </c>
      <c r="AX559" s="12" t="s">
        <v>77</v>
      </c>
      <c r="AY559" s="218" t="s">
        <v>142</v>
      </c>
    </row>
    <row r="560" spans="2:65" s="12" customFormat="1" ht="11.25">
      <c r="B560" s="207"/>
      <c r="C560" s="208"/>
      <c r="D560" s="209" t="s">
        <v>151</v>
      </c>
      <c r="E560" s="210" t="s">
        <v>1</v>
      </c>
      <c r="F560" s="211" t="s">
        <v>678</v>
      </c>
      <c r="G560" s="208"/>
      <c r="H560" s="212">
        <v>8.6</v>
      </c>
      <c r="I560" s="213"/>
      <c r="J560" s="208"/>
      <c r="K560" s="208"/>
      <c r="L560" s="214"/>
      <c r="M560" s="215"/>
      <c r="N560" s="216"/>
      <c r="O560" s="216"/>
      <c r="P560" s="216"/>
      <c r="Q560" s="216"/>
      <c r="R560" s="216"/>
      <c r="S560" s="216"/>
      <c r="T560" s="217"/>
      <c r="AT560" s="218" t="s">
        <v>151</v>
      </c>
      <c r="AU560" s="218" t="s">
        <v>149</v>
      </c>
      <c r="AV560" s="12" t="s">
        <v>149</v>
      </c>
      <c r="AW560" s="12" t="s">
        <v>33</v>
      </c>
      <c r="AX560" s="12" t="s">
        <v>77</v>
      </c>
      <c r="AY560" s="218" t="s">
        <v>142</v>
      </c>
    </row>
    <row r="561" spans="2:65" s="12" customFormat="1" ht="11.25">
      <c r="B561" s="207"/>
      <c r="C561" s="208"/>
      <c r="D561" s="209" t="s">
        <v>151</v>
      </c>
      <c r="E561" s="210" t="s">
        <v>1</v>
      </c>
      <c r="F561" s="211" t="s">
        <v>679</v>
      </c>
      <c r="G561" s="208"/>
      <c r="H561" s="212">
        <v>3.8</v>
      </c>
      <c r="I561" s="213"/>
      <c r="J561" s="208"/>
      <c r="K561" s="208"/>
      <c r="L561" s="214"/>
      <c r="M561" s="215"/>
      <c r="N561" s="216"/>
      <c r="O561" s="216"/>
      <c r="P561" s="216"/>
      <c r="Q561" s="216"/>
      <c r="R561" s="216"/>
      <c r="S561" s="216"/>
      <c r="T561" s="217"/>
      <c r="AT561" s="218" t="s">
        <v>151</v>
      </c>
      <c r="AU561" s="218" t="s">
        <v>149</v>
      </c>
      <c r="AV561" s="12" t="s">
        <v>149</v>
      </c>
      <c r="AW561" s="12" t="s">
        <v>33</v>
      </c>
      <c r="AX561" s="12" t="s">
        <v>77</v>
      </c>
      <c r="AY561" s="218" t="s">
        <v>142</v>
      </c>
    </row>
    <row r="562" spans="2:65" s="13" customFormat="1" ht="11.25">
      <c r="B562" s="219"/>
      <c r="C562" s="220"/>
      <c r="D562" s="209" t="s">
        <v>151</v>
      </c>
      <c r="E562" s="221" t="s">
        <v>1</v>
      </c>
      <c r="F562" s="222" t="s">
        <v>157</v>
      </c>
      <c r="G562" s="220"/>
      <c r="H562" s="223">
        <v>24.400000000000002</v>
      </c>
      <c r="I562" s="224"/>
      <c r="J562" s="220"/>
      <c r="K562" s="220"/>
      <c r="L562" s="225"/>
      <c r="M562" s="226"/>
      <c r="N562" s="227"/>
      <c r="O562" s="227"/>
      <c r="P562" s="227"/>
      <c r="Q562" s="227"/>
      <c r="R562" s="227"/>
      <c r="S562" s="227"/>
      <c r="T562" s="228"/>
      <c r="AT562" s="229" t="s">
        <v>151</v>
      </c>
      <c r="AU562" s="229" t="s">
        <v>149</v>
      </c>
      <c r="AV562" s="13" t="s">
        <v>87</v>
      </c>
      <c r="AW562" s="13" t="s">
        <v>33</v>
      </c>
      <c r="AX562" s="13" t="s">
        <v>85</v>
      </c>
      <c r="AY562" s="229" t="s">
        <v>142</v>
      </c>
    </row>
    <row r="563" spans="2:65" s="1" customFormat="1" ht="16.5" customHeight="1">
      <c r="B563" s="34"/>
      <c r="C563" s="194" t="s">
        <v>680</v>
      </c>
      <c r="D563" s="194" t="s">
        <v>144</v>
      </c>
      <c r="E563" s="195" t="s">
        <v>681</v>
      </c>
      <c r="F563" s="196" t="s">
        <v>682</v>
      </c>
      <c r="G563" s="197" t="s">
        <v>244</v>
      </c>
      <c r="H563" s="198">
        <v>49.2</v>
      </c>
      <c r="I563" s="199"/>
      <c r="J563" s="200">
        <f>ROUND(I563*H563,2)</f>
        <v>0</v>
      </c>
      <c r="K563" s="196" t="s">
        <v>160</v>
      </c>
      <c r="L563" s="38"/>
      <c r="M563" s="201" t="s">
        <v>1</v>
      </c>
      <c r="N563" s="202" t="s">
        <v>43</v>
      </c>
      <c r="O563" s="66"/>
      <c r="P563" s="203">
        <f>O563*H563</f>
        <v>0</v>
      </c>
      <c r="Q563" s="203">
        <v>1.0000000000000001E-5</v>
      </c>
      <c r="R563" s="203">
        <f>Q563*H563</f>
        <v>4.9200000000000003E-4</v>
      </c>
      <c r="S563" s="203">
        <v>0</v>
      </c>
      <c r="T563" s="204">
        <f>S563*H563</f>
        <v>0</v>
      </c>
      <c r="AR563" s="205" t="s">
        <v>241</v>
      </c>
      <c r="AT563" s="205" t="s">
        <v>144</v>
      </c>
      <c r="AU563" s="205" t="s">
        <v>149</v>
      </c>
      <c r="AY563" s="17" t="s">
        <v>142</v>
      </c>
      <c r="BE563" s="206">
        <f>IF(N563="základní",J563,0)</f>
        <v>0</v>
      </c>
      <c r="BF563" s="206">
        <f>IF(N563="snížená",J563,0)</f>
        <v>0</v>
      </c>
      <c r="BG563" s="206">
        <f>IF(N563="zákl. přenesená",J563,0)</f>
        <v>0</v>
      </c>
      <c r="BH563" s="206">
        <f>IF(N563="sníž. přenesená",J563,0)</f>
        <v>0</v>
      </c>
      <c r="BI563" s="206">
        <f>IF(N563="nulová",J563,0)</f>
        <v>0</v>
      </c>
      <c r="BJ563" s="17" t="s">
        <v>149</v>
      </c>
      <c r="BK563" s="206">
        <f>ROUND(I563*H563,2)</f>
        <v>0</v>
      </c>
      <c r="BL563" s="17" t="s">
        <v>241</v>
      </c>
      <c r="BM563" s="205" t="s">
        <v>683</v>
      </c>
    </row>
    <row r="564" spans="2:65" s="12" customFormat="1" ht="11.25">
      <c r="B564" s="207"/>
      <c r="C564" s="208"/>
      <c r="D564" s="209" t="s">
        <v>151</v>
      </c>
      <c r="E564" s="210" t="s">
        <v>1</v>
      </c>
      <c r="F564" s="211" t="s">
        <v>684</v>
      </c>
      <c r="G564" s="208"/>
      <c r="H564" s="212">
        <v>12.8</v>
      </c>
      <c r="I564" s="213"/>
      <c r="J564" s="208"/>
      <c r="K564" s="208"/>
      <c r="L564" s="214"/>
      <c r="M564" s="215"/>
      <c r="N564" s="216"/>
      <c r="O564" s="216"/>
      <c r="P564" s="216"/>
      <c r="Q564" s="216"/>
      <c r="R564" s="216"/>
      <c r="S564" s="216"/>
      <c r="T564" s="217"/>
      <c r="AT564" s="218" t="s">
        <v>151</v>
      </c>
      <c r="AU564" s="218" t="s">
        <v>149</v>
      </c>
      <c r="AV564" s="12" t="s">
        <v>149</v>
      </c>
      <c r="AW564" s="12" t="s">
        <v>33</v>
      </c>
      <c r="AX564" s="12" t="s">
        <v>77</v>
      </c>
      <c r="AY564" s="218" t="s">
        <v>142</v>
      </c>
    </row>
    <row r="565" spans="2:65" s="12" customFormat="1" ht="11.25">
      <c r="B565" s="207"/>
      <c r="C565" s="208"/>
      <c r="D565" s="209" t="s">
        <v>151</v>
      </c>
      <c r="E565" s="210" t="s">
        <v>1</v>
      </c>
      <c r="F565" s="211" t="s">
        <v>685</v>
      </c>
      <c r="G565" s="208"/>
      <c r="H565" s="212">
        <v>14</v>
      </c>
      <c r="I565" s="213"/>
      <c r="J565" s="208"/>
      <c r="K565" s="208"/>
      <c r="L565" s="214"/>
      <c r="M565" s="215"/>
      <c r="N565" s="216"/>
      <c r="O565" s="216"/>
      <c r="P565" s="216"/>
      <c r="Q565" s="216"/>
      <c r="R565" s="216"/>
      <c r="S565" s="216"/>
      <c r="T565" s="217"/>
      <c r="AT565" s="218" t="s">
        <v>151</v>
      </c>
      <c r="AU565" s="218" t="s">
        <v>149</v>
      </c>
      <c r="AV565" s="12" t="s">
        <v>149</v>
      </c>
      <c r="AW565" s="12" t="s">
        <v>33</v>
      </c>
      <c r="AX565" s="12" t="s">
        <v>77</v>
      </c>
      <c r="AY565" s="218" t="s">
        <v>142</v>
      </c>
    </row>
    <row r="566" spans="2:65" s="12" customFormat="1" ht="11.25">
      <c r="B566" s="207"/>
      <c r="C566" s="208"/>
      <c r="D566" s="209" t="s">
        <v>151</v>
      </c>
      <c r="E566" s="210" t="s">
        <v>1</v>
      </c>
      <c r="F566" s="211" t="s">
        <v>686</v>
      </c>
      <c r="G566" s="208"/>
      <c r="H566" s="212">
        <v>13.8</v>
      </c>
      <c r="I566" s="213"/>
      <c r="J566" s="208"/>
      <c r="K566" s="208"/>
      <c r="L566" s="214"/>
      <c r="M566" s="215"/>
      <c r="N566" s="216"/>
      <c r="O566" s="216"/>
      <c r="P566" s="216"/>
      <c r="Q566" s="216"/>
      <c r="R566" s="216"/>
      <c r="S566" s="216"/>
      <c r="T566" s="217"/>
      <c r="AT566" s="218" t="s">
        <v>151</v>
      </c>
      <c r="AU566" s="218" t="s">
        <v>149</v>
      </c>
      <c r="AV566" s="12" t="s">
        <v>149</v>
      </c>
      <c r="AW566" s="12" t="s">
        <v>33</v>
      </c>
      <c r="AX566" s="12" t="s">
        <v>77</v>
      </c>
      <c r="AY566" s="218" t="s">
        <v>142</v>
      </c>
    </row>
    <row r="567" spans="2:65" s="12" customFormat="1" ht="11.25">
      <c r="B567" s="207"/>
      <c r="C567" s="208"/>
      <c r="D567" s="209" t="s">
        <v>151</v>
      </c>
      <c r="E567" s="210" t="s">
        <v>1</v>
      </c>
      <c r="F567" s="211" t="s">
        <v>687</v>
      </c>
      <c r="G567" s="208"/>
      <c r="H567" s="212">
        <v>8.6</v>
      </c>
      <c r="I567" s="213"/>
      <c r="J567" s="208"/>
      <c r="K567" s="208"/>
      <c r="L567" s="214"/>
      <c r="M567" s="215"/>
      <c r="N567" s="216"/>
      <c r="O567" s="216"/>
      <c r="P567" s="216"/>
      <c r="Q567" s="216"/>
      <c r="R567" s="216"/>
      <c r="S567" s="216"/>
      <c r="T567" s="217"/>
      <c r="AT567" s="218" t="s">
        <v>151</v>
      </c>
      <c r="AU567" s="218" t="s">
        <v>149</v>
      </c>
      <c r="AV567" s="12" t="s">
        <v>149</v>
      </c>
      <c r="AW567" s="12" t="s">
        <v>33</v>
      </c>
      <c r="AX567" s="12" t="s">
        <v>77</v>
      </c>
      <c r="AY567" s="218" t="s">
        <v>142</v>
      </c>
    </row>
    <row r="568" spans="2:65" s="13" customFormat="1" ht="11.25">
      <c r="B568" s="219"/>
      <c r="C568" s="220"/>
      <c r="D568" s="209" t="s">
        <v>151</v>
      </c>
      <c r="E568" s="221" t="s">
        <v>1</v>
      </c>
      <c r="F568" s="222" t="s">
        <v>157</v>
      </c>
      <c r="G568" s="220"/>
      <c r="H568" s="223">
        <v>49.2</v>
      </c>
      <c r="I568" s="224"/>
      <c r="J568" s="220"/>
      <c r="K568" s="220"/>
      <c r="L568" s="225"/>
      <c r="M568" s="226"/>
      <c r="N568" s="227"/>
      <c r="O568" s="227"/>
      <c r="P568" s="227"/>
      <c r="Q568" s="227"/>
      <c r="R568" s="227"/>
      <c r="S568" s="227"/>
      <c r="T568" s="228"/>
      <c r="AT568" s="229" t="s">
        <v>151</v>
      </c>
      <c r="AU568" s="229" t="s">
        <v>149</v>
      </c>
      <c r="AV568" s="13" t="s">
        <v>87</v>
      </c>
      <c r="AW568" s="13" t="s">
        <v>33</v>
      </c>
      <c r="AX568" s="13" t="s">
        <v>85</v>
      </c>
      <c r="AY568" s="229" t="s">
        <v>142</v>
      </c>
    </row>
    <row r="569" spans="2:65" s="1" customFormat="1" ht="16.5" customHeight="1">
      <c r="B569" s="34"/>
      <c r="C569" s="251" t="s">
        <v>688</v>
      </c>
      <c r="D569" s="251" t="s">
        <v>343</v>
      </c>
      <c r="E569" s="252" t="s">
        <v>689</v>
      </c>
      <c r="F569" s="253" t="s">
        <v>690</v>
      </c>
      <c r="G569" s="254" t="s">
        <v>244</v>
      </c>
      <c r="H569" s="255">
        <v>51.66</v>
      </c>
      <c r="I569" s="256"/>
      <c r="J569" s="257">
        <f>ROUND(I569*H569,2)</f>
        <v>0</v>
      </c>
      <c r="K569" s="253" t="s">
        <v>160</v>
      </c>
      <c r="L569" s="258"/>
      <c r="M569" s="259" t="s">
        <v>1</v>
      </c>
      <c r="N569" s="260" t="s">
        <v>43</v>
      </c>
      <c r="O569" s="66"/>
      <c r="P569" s="203">
        <f>O569*H569</f>
        <v>0</v>
      </c>
      <c r="Q569" s="203">
        <v>2.0000000000000001E-4</v>
      </c>
      <c r="R569" s="203">
        <f>Q569*H569</f>
        <v>1.0331999999999999E-2</v>
      </c>
      <c r="S569" s="203">
        <v>0</v>
      </c>
      <c r="T569" s="204">
        <f>S569*H569</f>
        <v>0</v>
      </c>
      <c r="AR569" s="205" t="s">
        <v>342</v>
      </c>
      <c r="AT569" s="205" t="s">
        <v>343</v>
      </c>
      <c r="AU569" s="205" t="s">
        <v>149</v>
      </c>
      <c r="AY569" s="17" t="s">
        <v>142</v>
      </c>
      <c r="BE569" s="206">
        <f>IF(N569="základní",J569,0)</f>
        <v>0</v>
      </c>
      <c r="BF569" s="206">
        <f>IF(N569="snížená",J569,0)</f>
        <v>0</v>
      </c>
      <c r="BG569" s="206">
        <f>IF(N569="zákl. přenesená",J569,0)</f>
        <v>0</v>
      </c>
      <c r="BH569" s="206">
        <f>IF(N569="sníž. přenesená",J569,0)</f>
        <v>0</v>
      </c>
      <c r="BI569" s="206">
        <f>IF(N569="nulová",J569,0)</f>
        <v>0</v>
      </c>
      <c r="BJ569" s="17" t="s">
        <v>149</v>
      </c>
      <c r="BK569" s="206">
        <f>ROUND(I569*H569,2)</f>
        <v>0</v>
      </c>
      <c r="BL569" s="17" t="s">
        <v>241</v>
      </c>
      <c r="BM569" s="205" t="s">
        <v>691</v>
      </c>
    </row>
    <row r="570" spans="2:65" s="12" customFormat="1" ht="11.25">
      <c r="B570" s="207"/>
      <c r="C570" s="208"/>
      <c r="D570" s="209" t="s">
        <v>151</v>
      </c>
      <c r="E570" s="210" t="s">
        <v>1</v>
      </c>
      <c r="F570" s="211" t="s">
        <v>692</v>
      </c>
      <c r="G570" s="208"/>
      <c r="H570" s="212">
        <v>49.2</v>
      </c>
      <c r="I570" s="213"/>
      <c r="J570" s="208"/>
      <c r="K570" s="208"/>
      <c r="L570" s="214"/>
      <c r="M570" s="215"/>
      <c r="N570" s="216"/>
      <c r="O570" s="216"/>
      <c r="P570" s="216"/>
      <c r="Q570" s="216"/>
      <c r="R570" s="216"/>
      <c r="S570" s="216"/>
      <c r="T570" s="217"/>
      <c r="AT570" s="218" t="s">
        <v>151</v>
      </c>
      <c r="AU570" s="218" t="s">
        <v>149</v>
      </c>
      <c r="AV570" s="12" t="s">
        <v>149</v>
      </c>
      <c r="AW570" s="12" t="s">
        <v>33</v>
      </c>
      <c r="AX570" s="12" t="s">
        <v>85</v>
      </c>
      <c r="AY570" s="218" t="s">
        <v>142</v>
      </c>
    </row>
    <row r="571" spans="2:65" s="12" customFormat="1" ht="11.25">
      <c r="B571" s="207"/>
      <c r="C571" s="208"/>
      <c r="D571" s="209" t="s">
        <v>151</v>
      </c>
      <c r="E571" s="208"/>
      <c r="F571" s="211" t="s">
        <v>693</v>
      </c>
      <c r="G571" s="208"/>
      <c r="H571" s="212">
        <v>51.66</v>
      </c>
      <c r="I571" s="213"/>
      <c r="J571" s="208"/>
      <c r="K571" s="208"/>
      <c r="L571" s="214"/>
      <c r="M571" s="215"/>
      <c r="N571" s="216"/>
      <c r="O571" s="216"/>
      <c r="P571" s="216"/>
      <c r="Q571" s="216"/>
      <c r="R571" s="216"/>
      <c r="S571" s="216"/>
      <c r="T571" s="217"/>
      <c r="AT571" s="218" t="s">
        <v>151</v>
      </c>
      <c r="AU571" s="218" t="s">
        <v>149</v>
      </c>
      <c r="AV571" s="12" t="s">
        <v>149</v>
      </c>
      <c r="AW571" s="12" t="s">
        <v>4</v>
      </c>
      <c r="AX571" s="12" t="s">
        <v>85</v>
      </c>
      <c r="AY571" s="218" t="s">
        <v>142</v>
      </c>
    </row>
    <row r="572" spans="2:65" s="1" customFormat="1" ht="16.5" customHeight="1">
      <c r="B572" s="34"/>
      <c r="C572" s="194" t="s">
        <v>694</v>
      </c>
      <c r="D572" s="194" t="s">
        <v>144</v>
      </c>
      <c r="E572" s="195" t="s">
        <v>695</v>
      </c>
      <c r="F572" s="196" t="s">
        <v>696</v>
      </c>
      <c r="G572" s="197" t="s">
        <v>244</v>
      </c>
      <c r="H572" s="198">
        <v>4.4000000000000004</v>
      </c>
      <c r="I572" s="199"/>
      <c r="J572" s="200">
        <f>ROUND(I572*H572,2)</f>
        <v>0</v>
      </c>
      <c r="K572" s="196" t="s">
        <v>160</v>
      </c>
      <c r="L572" s="38"/>
      <c r="M572" s="201" t="s">
        <v>1</v>
      </c>
      <c r="N572" s="202" t="s">
        <v>43</v>
      </c>
      <c r="O572" s="66"/>
      <c r="P572" s="203">
        <f>O572*H572</f>
        <v>0</v>
      </c>
      <c r="Q572" s="203">
        <v>0</v>
      </c>
      <c r="R572" s="203">
        <f>Q572*H572</f>
        <v>0</v>
      </c>
      <c r="S572" s="203">
        <v>0</v>
      </c>
      <c r="T572" s="204">
        <f>S572*H572</f>
        <v>0</v>
      </c>
      <c r="AR572" s="205" t="s">
        <v>241</v>
      </c>
      <c r="AT572" s="205" t="s">
        <v>144</v>
      </c>
      <c r="AU572" s="205" t="s">
        <v>149</v>
      </c>
      <c r="AY572" s="17" t="s">
        <v>142</v>
      </c>
      <c r="BE572" s="206">
        <f>IF(N572="základní",J572,0)</f>
        <v>0</v>
      </c>
      <c r="BF572" s="206">
        <f>IF(N572="snížená",J572,0)</f>
        <v>0</v>
      </c>
      <c r="BG572" s="206">
        <f>IF(N572="zákl. přenesená",J572,0)</f>
        <v>0</v>
      </c>
      <c r="BH572" s="206">
        <f>IF(N572="sníž. přenesená",J572,0)</f>
        <v>0</v>
      </c>
      <c r="BI572" s="206">
        <f>IF(N572="nulová",J572,0)</f>
        <v>0</v>
      </c>
      <c r="BJ572" s="17" t="s">
        <v>149</v>
      </c>
      <c r="BK572" s="206">
        <f>ROUND(I572*H572,2)</f>
        <v>0</v>
      </c>
      <c r="BL572" s="17" t="s">
        <v>241</v>
      </c>
      <c r="BM572" s="205" t="s">
        <v>697</v>
      </c>
    </row>
    <row r="573" spans="2:65" s="12" customFormat="1" ht="11.25">
      <c r="B573" s="207"/>
      <c r="C573" s="208"/>
      <c r="D573" s="209" t="s">
        <v>151</v>
      </c>
      <c r="E573" s="210" t="s">
        <v>1</v>
      </c>
      <c r="F573" s="211" t="s">
        <v>698</v>
      </c>
      <c r="G573" s="208"/>
      <c r="H573" s="212">
        <v>1.2</v>
      </c>
      <c r="I573" s="213"/>
      <c r="J573" s="208"/>
      <c r="K573" s="208"/>
      <c r="L573" s="214"/>
      <c r="M573" s="215"/>
      <c r="N573" s="216"/>
      <c r="O573" s="216"/>
      <c r="P573" s="216"/>
      <c r="Q573" s="216"/>
      <c r="R573" s="216"/>
      <c r="S573" s="216"/>
      <c r="T573" s="217"/>
      <c r="AT573" s="218" t="s">
        <v>151</v>
      </c>
      <c r="AU573" s="218" t="s">
        <v>149</v>
      </c>
      <c r="AV573" s="12" t="s">
        <v>149</v>
      </c>
      <c r="AW573" s="12" t="s">
        <v>33</v>
      </c>
      <c r="AX573" s="12" t="s">
        <v>77</v>
      </c>
      <c r="AY573" s="218" t="s">
        <v>142</v>
      </c>
    </row>
    <row r="574" spans="2:65" s="12" customFormat="1" ht="11.25">
      <c r="B574" s="207"/>
      <c r="C574" s="208"/>
      <c r="D574" s="209" t="s">
        <v>151</v>
      </c>
      <c r="E574" s="210" t="s">
        <v>1</v>
      </c>
      <c r="F574" s="211" t="s">
        <v>699</v>
      </c>
      <c r="G574" s="208"/>
      <c r="H574" s="212">
        <v>3.2</v>
      </c>
      <c r="I574" s="213"/>
      <c r="J574" s="208"/>
      <c r="K574" s="208"/>
      <c r="L574" s="214"/>
      <c r="M574" s="215"/>
      <c r="N574" s="216"/>
      <c r="O574" s="216"/>
      <c r="P574" s="216"/>
      <c r="Q574" s="216"/>
      <c r="R574" s="216"/>
      <c r="S574" s="216"/>
      <c r="T574" s="217"/>
      <c r="AT574" s="218" t="s">
        <v>151</v>
      </c>
      <c r="AU574" s="218" t="s">
        <v>149</v>
      </c>
      <c r="AV574" s="12" t="s">
        <v>149</v>
      </c>
      <c r="AW574" s="12" t="s">
        <v>33</v>
      </c>
      <c r="AX574" s="12" t="s">
        <v>77</v>
      </c>
      <c r="AY574" s="218" t="s">
        <v>142</v>
      </c>
    </row>
    <row r="575" spans="2:65" s="13" customFormat="1" ht="11.25">
      <c r="B575" s="219"/>
      <c r="C575" s="220"/>
      <c r="D575" s="209" t="s">
        <v>151</v>
      </c>
      <c r="E575" s="221" t="s">
        <v>1</v>
      </c>
      <c r="F575" s="222" t="s">
        <v>157</v>
      </c>
      <c r="G575" s="220"/>
      <c r="H575" s="223">
        <v>4.4000000000000004</v>
      </c>
      <c r="I575" s="224"/>
      <c r="J575" s="220"/>
      <c r="K575" s="220"/>
      <c r="L575" s="225"/>
      <c r="M575" s="226"/>
      <c r="N575" s="227"/>
      <c r="O575" s="227"/>
      <c r="P575" s="227"/>
      <c r="Q575" s="227"/>
      <c r="R575" s="227"/>
      <c r="S575" s="227"/>
      <c r="T575" s="228"/>
      <c r="AT575" s="229" t="s">
        <v>151</v>
      </c>
      <c r="AU575" s="229" t="s">
        <v>149</v>
      </c>
      <c r="AV575" s="13" t="s">
        <v>87</v>
      </c>
      <c r="AW575" s="13" t="s">
        <v>33</v>
      </c>
      <c r="AX575" s="13" t="s">
        <v>85</v>
      </c>
      <c r="AY575" s="229" t="s">
        <v>142</v>
      </c>
    </row>
    <row r="576" spans="2:65" s="1" customFormat="1" ht="16.5" customHeight="1">
      <c r="B576" s="34"/>
      <c r="C576" s="251" t="s">
        <v>700</v>
      </c>
      <c r="D576" s="251" t="s">
        <v>343</v>
      </c>
      <c r="E576" s="252" t="s">
        <v>701</v>
      </c>
      <c r="F576" s="253" t="s">
        <v>702</v>
      </c>
      <c r="G576" s="254" t="s">
        <v>244</v>
      </c>
      <c r="H576" s="255">
        <v>4.62</v>
      </c>
      <c r="I576" s="256"/>
      <c r="J576" s="257">
        <f>ROUND(I576*H576,2)</f>
        <v>0</v>
      </c>
      <c r="K576" s="253" t="s">
        <v>160</v>
      </c>
      <c r="L576" s="258"/>
      <c r="M576" s="259" t="s">
        <v>1</v>
      </c>
      <c r="N576" s="260" t="s">
        <v>43</v>
      </c>
      <c r="O576" s="66"/>
      <c r="P576" s="203">
        <f>O576*H576</f>
        <v>0</v>
      </c>
      <c r="Q576" s="203">
        <v>1.6000000000000001E-4</v>
      </c>
      <c r="R576" s="203">
        <f>Q576*H576</f>
        <v>7.3920000000000008E-4</v>
      </c>
      <c r="S576" s="203">
        <v>0</v>
      </c>
      <c r="T576" s="204">
        <f>S576*H576</f>
        <v>0</v>
      </c>
      <c r="AR576" s="205" t="s">
        <v>342</v>
      </c>
      <c r="AT576" s="205" t="s">
        <v>343</v>
      </c>
      <c r="AU576" s="205" t="s">
        <v>149</v>
      </c>
      <c r="AY576" s="17" t="s">
        <v>142</v>
      </c>
      <c r="BE576" s="206">
        <f>IF(N576="základní",J576,0)</f>
        <v>0</v>
      </c>
      <c r="BF576" s="206">
        <f>IF(N576="snížená",J576,0)</f>
        <v>0</v>
      </c>
      <c r="BG576" s="206">
        <f>IF(N576="zákl. přenesená",J576,0)</f>
        <v>0</v>
      </c>
      <c r="BH576" s="206">
        <f>IF(N576="sníž. přenesená",J576,0)</f>
        <v>0</v>
      </c>
      <c r="BI576" s="206">
        <f>IF(N576="nulová",J576,0)</f>
        <v>0</v>
      </c>
      <c r="BJ576" s="17" t="s">
        <v>149</v>
      </c>
      <c r="BK576" s="206">
        <f>ROUND(I576*H576,2)</f>
        <v>0</v>
      </c>
      <c r="BL576" s="17" t="s">
        <v>241</v>
      </c>
      <c r="BM576" s="205" t="s">
        <v>703</v>
      </c>
    </row>
    <row r="577" spans="2:65" s="12" customFormat="1" ht="11.25">
      <c r="B577" s="207"/>
      <c r="C577" s="208"/>
      <c r="D577" s="209" t="s">
        <v>151</v>
      </c>
      <c r="E577" s="210" t="s">
        <v>1</v>
      </c>
      <c r="F577" s="211" t="s">
        <v>698</v>
      </c>
      <c r="G577" s="208"/>
      <c r="H577" s="212">
        <v>1.2</v>
      </c>
      <c r="I577" s="213"/>
      <c r="J577" s="208"/>
      <c r="K577" s="208"/>
      <c r="L577" s="214"/>
      <c r="M577" s="215"/>
      <c r="N577" s="216"/>
      <c r="O577" s="216"/>
      <c r="P577" s="216"/>
      <c r="Q577" s="216"/>
      <c r="R577" s="216"/>
      <c r="S577" s="216"/>
      <c r="T577" s="217"/>
      <c r="AT577" s="218" t="s">
        <v>151</v>
      </c>
      <c r="AU577" s="218" t="s">
        <v>149</v>
      </c>
      <c r="AV577" s="12" t="s">
        <v>149</v>
      </c>
      <c r="AW577" s="12" t="s">
        <v>33</v>
      </c>
      <c r="AX577" s="12" t="s">
        <v>77</v>
      </c>
      <c r="AY577" s="218" t="s">
        <v>142</v>
      </c>
    </row>
    <row r="578" spans="2:65" s="12" customFormat="1" ht="11.25">
      <c r="B578" s="207"/>
      <c r="C578" s="208"/>
      <c r="D578" s="209" t="s">
        <v>151</v>
      </c>
      <c r="E578" s="210" t="s">
        <v>1</v>
      </c>
      <c r="F578" s="211" t="s">
        <v>699</v>
      </c>
      <c r="G578" s="208"/>
      <c r="H578" s="212">
        <v>3.2</v>
      </c>
      <c r="I578" s="213"/>
      <c r="J578" s="208"/>
      <c r="K578" s="208"/>
      <c r="L578" s="214"/>
      <c r="M578" s="215"/>
      <c r="N578" s="216"/>
      <c r="O578" s="216"/>
      <c r="P578" s="216"/>
      <c r="Q578" s="216"/>
      <c r="R578" s="216"/>
      <c r="S578" s="216"/>
      <c r="T578" s="217"/>
      <c r="AT578" s="218" t="s">
        <v>151</v>
      </c>
      <c r="AU578" s="218" t="s">
        <v>149</v>
      </c>
      <c r="AV578" s="12" t="s">
        <v>149</v>
      </c>
      <c r="AW578" s="12" t="s">
        <v>33</v>
      </c>
      <c r="AX578" s="12" t="s">
        <v>77</v>
      </c>
      <c r="AY578" s="218" t="s">
        <v>142</v>
      </c>
    </row>
    <row r="579" spans="2:65" s="13" customFormat="1" ht="11.25">
      <c r="B579" s="219"/>
      <c r="C579" s="220"/>
      <c r="D579" s="209" t="s">
        <v>151</v>
      </c>
      <c r="E579" s="221" t="s">
        <v>1</v>
      </c>
      <c r="F579" s="222" t="s">
        <v>157</v>
      </c>
      <c r="G579" s="220"/>
      <c r="H579" s="223">
        <v>4.4000000000000004</v>
      </c>
      <c r="I579" s="224"/>
      <c r="J579" s="220"/>
      <c r="K579" s="220"/>
      <c r="L579" s="225"/>
      <c r="M579" s="226"/>
      <c r="N579" s="227"/>
      <c r="O579" s="227"/>
      <c r="P579" s="227"/>
      <c r="Q579" s="227"/>
      <c r="R579" s="227"/>
      <c r="S579" s="227"/>
      <c r="T579" s="228"/>
      <c r="AT579" s="229" t="s">
        <v>151</v>
      </c>
      <c r="AU579" s="229" t="s">
        <v>149</v>
      </c>
      <c r="AV579" s="13" t="s">
        <v>87</v>
      </c>
      <c r="AW579" s="13" t="s">
        <v>33</v>
      </c>
      <c r="AX579" s="13" t="s">
        <v>85</v>
      </c>
      <c r="AY579" s="229" t="s">
        <v>142</v>
      </c>
    </row>
    <row r="580" spans="2:65" s="12" customFormat="1" ht="11.25">
      <c r="B580" s="207"/>
      <c r="C580" s="208"/>
      <c r="D580" s="209" t="s">
        <v>151</v>
      </c>
      <c r="E580" s="208"/>
      <c r="F580" s="211" t="s">
        <v>704</v>
      </c>
      <c r="G580" s="208"/>
      <c r="H580" s="212">
        <v>4.62</v>
      </c>
      <c r="I580" s="213"/>
      <c r="J580" s="208"/>
      <c r="K580" s="208"/>
      <c r="L580" s="214"/>
      <c r="M580" s="215"/>
      <c r="N580" s="216"/>
      <c r="O580" s="216"/>
      <c r="P580" s="216"/>
      <c r="Q580" s="216"/>
      <c r="R580" s="216"/>
      <c r="S580" s="216"/>
      <c r="T580" s="217"/>
      <c r="AT580" s="218" t="s">
        <v>151</v>
      </c>
      <c r="AU580" s="218" t="s">
        <v>149</v>
      </c>
      <c r="AV580" s="12" t="s">
        <v>149</v>
      </c>
      <c r="AW580" s="12" t="s">
        <v>4</v>
      </c>
      <c r="AX580" s="12" t="s">
        <v>85</v>
      </c>
      <c r="AY580" s="218" t="s">
        <v>142</v>
      </c>
    </row>
    <row r="581" spans="2:65" s="1" customFormat="1" ht="24" customHeight="1">
      <c r="B581" s="34"/>
      <c r="C581" s="194" t="s">
        <v>705</v>
      </c>
      <c r="D581" s="194" t="s">
        <v>144</v>
      </c>
      <c r="E581" s="195" t="s">
        <v>706</v>
      </c>
      <c r="F581" s="196" t="s">
        <v>707</v>
      </c>
      <c r="G581" s="197" t="s">
        <v>301</v>
      </c>
      <c r="H581" s="198">
        <v>0.22600000000000001</v>
      </c>
      <c r="I581" s="199"/>
      <c r="J581" s="200">
        <f>ROUND(I581*H581,2)</f>
        <v>0</v>
      </c>
      <c r="K581" s="196" t="s">
        <v>148</v>
      </c>
      <c r="L581" s="38"/>
      <c r="M581" s="201" t="s">
        <v>1</v>
      </c>
      <c r="N581" s="202" t="s">
        <v>43</v>
      </c>
      <c r="O581" s="66"/>
      <c r="P581" s="203">
        <f>O581*H581</f>
        <v>0</v>
      </c>
      <c r="Q581" s="203">
        <v>0</v>
      </c>
      <c r="R581" s="203">
        <f>Q581*H581</f>
        <v>0</v>
      </c>
      <c r="S581" s="203">
        <v>0</v>
      </c>
      <c r="T581" s="204">
        <f>S581*H581</f>
        <v>0</v>
      </c>
      <c r="AR581" s="205" t="s">
        <v>241</v>
      </c>
      <c r="AT581" s="205" t="s">
        <v>144</v>
      </c>
      <c r="AU581" s="205" t="s">
        <v>149</v>
      </c>
      <c r="AY581" s="17" t="s">
        <v>142</v>
      </c>
      <c r="BE581" s="206">
        <f>IF(N581="základní",J581,0)</f>
        <v>0</v>
      </c>
      <c r="BF581" s="206">
        <f>IF(N581="snížená",J581,0)</f>
        <v>0</v>
      </c>
      <c r="BG581" s="206">
        <f>IF(N581="zákl. přenesená",J581,0)</f>
        <v>0</v>
      </c>
      <c r="BH581" s="206">
        <f>IF(N581="sníž. přenesená",J581,0)</f>
        <v>0</v>
      </c>
      <c r="BI581" s="206">
        <f>IF(N581="nulová",J581,0)</f>
        <v>0</v>
      </c>
      <c r="BJ581" s="17" t="s">
        <v>149</v>
      </c>
      <c r="BK581" s="206">
        <f>ROUND(I581*H581,2)</f>
        <v>0</v>
      </c>
      <c r="BL581" s="17" t="s">
        <v>241</v>
      </c>
      <c r="BM581" s="205" t="s">
        <v>708</v>
      </c>
    </row>
    <row r="582" spans="2:65" s="11" customFormat="1" ht="22.9" customHeight="1">
      <c r="B582" s="179"/>
      <c r="C582" s="180"/>
      <c r="D582" s="181" t="s">
        <v>76</v>
      </c>
      <c r="E582" s="192" t="s">
        <v>709</v>
      </c>
      <c r="F582" s="192" t="s">
        <v>710</v>
      </c>
      <c r="G582" s="180"/>
      <c r="H582" s="180"/>
      <c r="I582" s="183"/>
      <c r="J582" s="193">
        <f>BK582</f>
        <v>0</v>
      </c>
      <c r="K582" s="180"/>
      <c r="L582" s="184"/>
      <c r="M582" s="185"/>
      <c r="N582" s="186"/>
      <c r="O582" s="186"/>
      <c r="P582" s="187">
        <f>SUM(P583:P616)</f>
        <v>0</v>
      </c>
      <c r="Q582" s="186"/>
      <c r="R582" s="187">
        <f>SUM(R583:R616)</f>
        <v>0.4822747</v>
      </c>
      <c r="S582" s="186"/>
      <c r="T582" s="188">
        <f>SUM(T583:T616)</f>
        <v>1.0908774999999999</v>
      </c>
      <c r="AR582" s="189" t="s">
        <v>149</v>
      </c>
      <c r="AT582" s="190" t="s">
        <v>76</v>
      </c>
      <c r="AU582" s="190" t="s">
        <v>85</v>
      </c>
      <c r="AY582" s="189" t="s">
        <v>142</v>
      </c>
      <c r="BK582" s="191">
        <f>SUM(BK583:BK616)</f>
        <v>0</v>
      </c>
    </row>
    <row r="583" spans="2:65" s="1" customFormat="1" ht="24" customHeight="1">
      <c r="B583" s="34"/>
      <c r="C583" s="194" t="s">
        <v>711</v>
      </c>
      <c r="D583" s="194" t="s">
        <v>144</v>
      </c>
      <c r="E583" s="195" t="s">
        <v>712</v>
      </c>
      <c r="F583" s="196" t="s">
        <v>713</v>
      </c>
      <c r="G583" s="197" t="s">
        <v>147</v>
      </c>
      <c r="H583" s="198">
        <v>13.385</v>
      </c>
      <c r="I583" s="199"/>
      <c r="J583" s="200">
        <f>ROUND(I583*H583,2)</f>
        <v>0</v>
      </c>
      <c r="K583" s="196" t="s">
        <v>160</v>
      </c>
      <c r="L583" s="38"/>
      <c r="M583" s="201" t="s">
        <v>1</v>
      </c>
      <c r="N583" s="202" t="s">
        <v>43</v>
      </c>
      <c r="O583" s="66"/>
      <c r="P583" s="203">
        <f>O583*H583</f>
        <v>0</v>
      </c>
      <c r="Q583" s="203">
        <v>0</v>
      </c>
      <c r="R583" s="203">
        <f>Q583*H583</f>
        <v>0</v>
      </c>
      <c r="S583" s="203">
        <v>8.1500000000000003E-2</v>
      </c>
      <c r="T583" s="204">
        <f>S583*H583</f>
        <v>1.0908774999999999</v>
      </c>
      <c r="AR583" s="205" t="s">
        <v>241</v>
      </c>
      <c r="AT583" s="205" t="s">
        <v>144</v>
      </c>
      <c r="AU583" s="205" t="s">
        <v>149</v>
      </c>
      <c r="AY583" s="17" t="s">
        <v>142</v>
      </c>
      <c r="BE583" s="206">
        <f>IF(N583="základní",J583,0)</f>
        <v>0</v>
      </c>
      <c r="BF583" s="206">
        <f>IF(N583="snížená",J583,0)</f>
        <v>0</v>
      </c>
      <c r="BG583" s="206">
        <f>IF(N583="zákl. přenesená",J583,0)</f>
        <v>0</v>
      </c>
      <c r="BH583" s="206">
        <f>IF(N583="sníž. přenesená",J583,0)</f>
        <v>0</v>
      </c>
      <c r="BI583" s="206">
        <f>IF(N583="nulová",J583,0)</f>
        <v>0</v>
      </c>
      <c r="BJ583" s="17" t="s">
        <v>149</v>
      </c>
      <c r="BK583" s="206">
        <f>ROUND(I583*H583,2)</f>
        <v>0</v>
      </c>
      <c r="BL583" s="17" t="s">
        <v>241</v>
      </c>
      <c r="BM583" s="205" t="s">
        <v>714</v>
      </c>
    </row>
    <row r="584" spans="2:65" s="12" customFormat="1" ht="11.25">
      <c r="B584" s="207"/>
      <c r="C584" s="208"/>
      <c r="D584" s="209" t="s">
        <v>151</v>
      </c>
      <c r="E584" s="210" t="s">
        <v>1</v>
      </c>
      <c r="F584" s="211" t="s">
        <v>715</v>
      </c>
      <c r="G584" s="208"/>
      <c r="H584" s="212">
        <v>10.08</v>
      </c>
      <c r="I584" s="213"/>
      <c r="J584" s="208"/>
      <c r="K584" s="208"/>
      <c r="L584" s="214"/>
      <c r="M584" s="215"/>
      <c r="N584" s="216"/>
      <c r="O584" s="216"/>
      <c r="P584" s="216"/>
      <c r="Q584" s="216"/>
      <c r="R584" s="216"/>
      <c r="S584" s="216"/>
      <c r="T584" s="217"/>
      <c r="AT584" s="218" t="s">
        <v>151</v>
      </c>
      <c r="AU584" s="218" t="s">
        <v>149</v>
      </c>
      <c r="AV584" s="12" t="s">
        <v>149</v>
      </c>
      <c r="AW584" s="12" t="s">
        <v>33</v>
      </c>
      <c r="AX584" s="12" t="s">
        <v>77</v>
      </c>
      <c r="AY584" s="218" t="s">
        <v>142</v>
      </c>
    </row>
    <row r="585" spans="2:65" s="12" customFormat="1" ht="11.25">
      <c r="B585" s="207"/>
      <c r="C585" s="208"/>
      <c r="D585" s="209" t="s">
        <v>151</v>
      </c>
      <c r="E585" s="210" t="s">
        <v>1</v>
      </c>
      <c r="F585" s="211" t="s">
        <v>716</v>
      </c>
      <c r="G585" s="208"/>
      <c r="H585" s="212">
        <v>3.3050000000000002</v>
      </c>
      <c r="I585" s="213"/>
      <c r="J585" s="208"/>
      <c r="K585" s="208"/>
      <c r="L585" s="214"/>
      <c r="M585" s="215"/>
      <c r="N585" s="216"/>
      <c r="O585" s="216"/>
      <c r="P585" s="216"/>
      <c r="Q585" s="216"/>
      <c r="R585" s="216"/>
      <c r="S585" s="216"/>
      <c r="T585" s="217"/>
      <c r="AT585" s="218" t="s">
        <v>151</v>
      </c>
      <c r="AU585" s="218" t="s">
        <v>149</v>
      </c>
      <c r="AV585" s="12" t="s">
        <v>149</v>
      </c>
      <c r="AW585" s="12" t="s">
        <v>33</v>
      </c>
      <c r="AX585" s="12" t="s">
        <v>77</v>
      </c>
      <c r="AY585" s="218" t="s">
        <v>142</v>
      </c>
    </row>
    <row r="586" spans="2:65" s="13" customFormat="1" ht="11.25">
      <c r="B586" s="219"/>
      <c r="C586" s="220"/>
      <c r="D586" s="209" t="s">
        <v>151</v>
      </c>
      <c r="E586" s="221" t="s">
        <v>1</v>
      </c>
      <c r="F586" s="222" t="s">
        <v>157</v>
      </c>
      <c r="G586" s="220"/>
      <c r="H586" s="223">
        <v>13.385</v>
      </c>
      <c r="I586" s="224"/>
      <c r="J586" s="220"/>
      <c r="K586" s="220"/>
      <c r="L586" s="225"/>
      <c r="M586" s="226"/>
      <c r="N586" s="227"/>
      <c r="O586" s="227"/>
      <c r="P586" s="227"/>
      <c r="Q586" s="227"/>
      <c r="R586" s="227"/>
      <c r="S586" s="227"/>
      <c r="T586" s="228"/>
      <c r="AT586" s="229" t="s">
        <v>151</v>
      </c>
      <c r="AU586" s="229" t="s">
        <v>149</v>
      </c>
      <c r="AV586" s="13" t="s">
        <v>87</v>
      </c>
      <c r="AW586" s="13" t="s">
        <v>33</v>
      </c>
      <c r="AX586" s="13" t="s">
        <v>85</v>
      </c>
      <c r="AY586" s="229" t="s">
        <v>142</v>
      </c>
    </row>
    <row r="587" spans="2:65" s="1" customFormat="1" ht="24" customHeight="1">
      <c r="B587" s="34"/>
      <c r="C587" s="194" t="s">
        <v>717</v>
      </c>
      <c r="D587" s="194" t="s">
        <v>144</v>
      </c>
      <c r="E587" s="195" t="s">
        <v>718</v>
      </c>
      <c r="F587" s="196" t="s">
        <v>719</v>
      </c>
      <c r="G587" s="197" t="s">
        <v>147</v>
      </c>
      <c r="H587" s="198">
        <v>24.57</v>
      </c>
      <c r="I587" s="199"/>
      <c r="J587" s="200">
        <f>ROUND(I587*H587,2)</f>
        <v>0</v>
      </c>
      <c r="K587" s="196" t="s">
        <v>160</v>
      </c>
      <c r="L587" s="38"/>
      <c r="M587" s="201" t="s">
        <v>1</v>
      </c>
      <c r="N587" s="202" t="s">
        <v>43</v>
      </c>
      <c r="O587" s="66"/>
      <c r="P587" s="203">
        <f>O587*H587</f>
        <v>0</v>
      </c>
      <c r="Q587" s="203">
        <v>5.3E-3</v>
      </c>
      <c r="R587" s="203">
        <f>Q587*H587</f>
        <v>0.130221</v>
      </c>
      <c r="S587" s="203">
        <v>0</v>
      </c>
      <c r="T587" s="204">
        <f>S587*H587</f>
        <v>0</v>
      </c>
      <c r="AR587" s="205" t="s">
        <v>241</v>
      </c>
      <c r="AT587" s="205" t="s">
        <v>144</v>
      </c>
      <c r="AU587" s="205" t="s">
        <v>149</v>
      </c>
      <c r="AY587" s="17" t="s">
        <v>142</v>
      </c>
      <c r="BE587" s="206">
        <f>IF(N587="základní",J587,0)</f>
        <v>0</v>
      </c>
      <c r="BF587" s="206">
        <f>IF(N587="snížená",J587,0)</f>
        <v>0</v>
      </c>
      <c r="BG587" s="206">
        <f>IF(N587="zákl. přenesená",J587,0)</f>
        <v>0</v>
      </c>
      <c r="BH587" s="206">
        <f>IF(N587="sníž. přenesená",J587,0)</f>
        <v>0</v>
      </c>
      <c r="BI587" s="206">
        <f>IF(N587="nulová",J587,0)</f>
        <v>0</v>
      </c>
      <c r="BJ587" s="17" t="s">
        <v>149</v>
      </c>
      <c r="BK587" s="206">
        <f>ROUND(I587*H587,2)</f>
        <v>0</v>
      </c>
      <c r="BL587" s="17" t="s">
        <v>241</v>
      </c>
      <c r="BM587" s="205" t="s">
        <v>720</v>
      </c>
    </row>
    <row r="588" spans="2:65" s="14" customFormat="1" ht="11.25">
      <c r="B588" s="230"/>
      <c r="C588" s="231"/>
      <c r="D588" s="209" t="s">
        <v>151</v>
      </c>
      <c r="E588" s="232" t="s">
        <v>1</v>
      </c>
      <c r="F588" s="233" t="s">
        <v>211</v>
      </c>
      <c r="G588" s="231"/>
      <c r="H588" s="232" t="s">
        <v>1</v>
      </c>
      <c r="I588" s="234"/>
      <c r="J588" s="231"/>
      <c r="K588" s="231"/>
      <c r="L588" s="235"/>
      <c r="M588" s="236"/>
      <c r="N588" s="237"/>
      <c r="O588" s="237"/>
      <c r="P588" s="237"/>
      <c r="Q588" s="237"/>
      <c r="R588" s="237"/>
      <c r="S588" s="237"/>
      <c r="T588" s="238"/>
      <c r="AT588" s="239" t="s">
        <v>151</v>
      </c>
      <c r="AU588" s="239" t="s">
        <v>149</v>
      </c>
      <c r="AV588" s="14" t="s">
        <v>85</v>
      </c>
      <c r="AW588" s="14" t="s">
        <v>33</v>
      </c>
      <c r="AX588" s="14" t="s">
        <v>77</v>
      </c>
      <c r="AY588" s="239" t="s">
        <v>142</v>
      </c>
    </row>
    <row r="589" spans="2:65" s="12" customFormat="1" ht="11.25">
      <c r="B589" s="207"/>
      <c r="C589" s="208"/>
      <c r="D589" s="209" t="s">
        <v>151</v>
      </c>
      <c r="E589" s="210" t="s">
        <v>1</v>
      </c>
      <c r="F589" s="211" t="s">
        <v>212</v>
      </c>
      <c r="G589" s="208"/>
      <c r="H589" s="212">
        <v>13.39</v>
      </c>
      <c r="I589" s="213"/>
      <c r="J589" s="208"/>
      <c r="K589" s="208"/>
      <c r="L589" s="214"/>
      <c r="M589" s="215"/>
      <c r="N589" s="216"/>
      <c r="O589" s="216"/>
      <c r="P589" s="216"/>
      <c r="Q589" s="216"/>
      <c r="R589" s="216"/>
      <c r="S589" s="216"/>
      <c r="T589" s="217"/>
      <c r="AT589" s="218" t="s">
        <v>151</v>
      </c>
      <c r="AU589" s="218" t="s">
        <v>149</v>
      </c>
      <c r="AV589" s="12" t="s">
        <v>149</v>
      </c>
      <c r="AW589" s="12" t="s">
        <v>33</v>
      </c>
      <c r="AX589" s="12" t="s">
        <v>77</v>
      </c>
      <c r="AY589" s="218" t="s">
        <v>142</v>
      </c>
    </row>
    <row r="590" spans="2:65" s="14" customFormat="1" ht="11.25">
      <c r="B590" s="230"/>
      <c r="C590" s="231"/>
      <c r="D590" s="209" t="s">
        <v>151</v>
      </c>
      <c r="E590" s="232" t="s">
        <v>1</v>
      </c>
      <c r="F590" s="233" t="s">
        <v>213</v>
      </c>
      <c r="G590" s="231"/>
      <c r="H590" s="232" t="s">
        <v>1</v>
      </c>
      <c r="I590" s="234"/>
      <c r="J590" s="231"/>
      <c r="K590" s="231"/>
      <c r="L590" s="235"/>
      <c r="M590" s="236"/>
      <c r="N590" s="237"/>
      <c r="O590" s="237"/>
      <c r="P590" s="237"/>
      <c r="Q590" s="237"/>
      <c r="R590" s="237"/>
      <c r="S590" s="237"/>
      <c r="T590" s="238"/>
      <c r="AT590" s="239" t="s">
        <v>151</v>
      </c>
      <c r="AU590" s="239" t="s">
        <v>149</v>
      </c>
      <c r="AV590" s="14" t="s">
        <v>85</v>
      </c>
      <c r="AW590" s="14" t="s">
        <v>33</v>
      </c>
      <c r="AX590" s="14" t="s">
        <v>77</v>
      </c>
      <c r="AY590" s="239" t="s">
        <v>142</v>
      </c>
    </row>
    <row r="591" spans="2:65" s="12" customFormat="1" ht="11.25">
      <c r="B591" s="207"/>
      <c r="C591" s="208"/>
      <c r="D591" s="209" t="s">
        <v>151</v>
      </c>
      <c r="E591" s="210" t="s">
        <v>1</v>
      </c>
      <c r="F591" s="211" t="s">
        <v>214</v>
      </c>
      <c r="G591" s="208"/>
      <c r="H591" s="212">
        <v>11.18</v>
      </c>
      <c r="I591" s="213"/>
      <c r="J591" s="208"/>
      <c r="K591" s="208"/>
      <c r="L591" s="214"/>
      <c r="M591" s="215"/>
      <c r="N591" s="216"/>
      <c r="O591" s="216"/>
      <c r="P591" s="216"/>
      <c r="Q591" s="216"/>
      <c r="R591" s="216"/>
      <c r="S591" s="216"/>
      <c r="T591" s="217"/>
      <c r="AT591" s="218" t="s">
        <v>151</v>
      </c>
      <c r="AU591" s="218" t="s">
        <v>149</v>
      </c>
      <c r="AV591" s="12" t="s">
        <v>149</v>
      </c>
      <c r="AW591" s="12" t="s">
        <v>33</v>
      </c>
      <c r="AX591" s="12" t="s">
        <v>77</v>
      </c>
      <c r="AY591" s="218" t="s">
        <v>142</v>
      </c>
    </row>
    <row r="592" spans="2:65" s="13" customFormat="1" ht="11.25">
      <c r="B592" s="219"/>
      <c r="C592" s="220"/>
      <c r="D592" s="209" t="s">
        <v>151</v>
      </c>
      <c r="E592" s="221" t="s">
        <v>1</v>
      </c>
      <c r="F592" s="222" t="s">
        <v>157</v>
      </c>
      <c r="G592" s="220"/>
      <c r="H592" s="223">
        <v>24.57</v>
      </c>
      <c r="I592" s="224"/>
      <c r="J592" s="220"/>
      <c r="K592" s="220"/>
      <c r="L592" s="225"/>
      <c r="M592" s="226"/>
      <c r="N592" s="227"/>
      <c r="O592" s="227"/>
      <c r="P592" s="227"/>
      <c r="Q592" s="227"/>
      <c r="R592" s="227"/>
      <c r="S592" s="227"/>
      <c r="T592" s="228"/>
      <c r="AT592" s="229" t="s">
        <v>151</v>
      </c>
      <c r="AU592" s="229" t="s">
        <v>149</v>
      </c>
      <c r="AV592" s="13" t="s">
        <v>87</v>
      </c>
      <c r="AW592" s="13" t="s">
        <v>33</v>
      </c>
      <c r="AX592" s="13" t="s">
        <v>85</v>
      </c>
      <c r="AY592" s="229" t="s">
        <v>142</v>
      </c>
    </row>
    <row r="593" spans="2:65" s="1" customFormat="1" ht="24" customHeight="1">
      <c r="B593" s="34"/>
      <c r="C593" s="251" t="s">
        <v>721</v>
      </c>
      <c r="D593" s="251" t="s">
        <v>343</v>
      </c>
      <c r="E593" s="252" t="s">
        <v>722</v>
      </c>
      <c r="F593" s="253" t="s">
        <v>723</v>
      </c>
      <c r="G593" s="254" t="s">
        <v>147</v>
      </c>
      <c r="H593" s="255">
        <v>27.027000000000001</v>
      </c>
      <c r="I593" s="256"/>
      <c r="J593" s="257">
        <f>ROUND(I593*H593,2)</f>
        <v>0</v>
      </c>
      <c r="K593" s="253" t="s">
        <v>160</v>
      </c>
      <c r="L593" s="258"/>
      <c r="M593" s="259" t="s">
        <v>1</v>
      </c>
      <c r="N593" s="260" t="s">
        <v>43</v>
      </c>
      <c r="O593" s="66"/>
      <c r="P593" s="203">
        <f>O593*H593</f>
        <v>0</v>
      </c>
      <c r="Q593" s="203">
        <v>1.26E-2</v>
      </c>
      <c r="R593" s="203">
        <f>Q593*H593</f>
        <v>0.34054020000000002</v>
      </c>
      <c r="S593" s="203">
        <v>0</v>
      </c>
      <c r="T593" s="204">
        <f>S593*H593</f>
        <v>0</v>
      </c>
      <c r="AR593" s="205" t="s">
        <v>342</v>
      </c>
      <c r="AT593" s="205" t="s">
        <v>343</v>
      </c>
      <c r="AU593" s="205" t="s">
        <v>149</v>
      </c>
      <c r="AY593" s="17" t="s">
        <v>142</v>
      </c>
      <c r="BE593" s="206">
        <f>IF(N593="základní",J593,0)</f>
        <v>0</v>
      </c>
      <c r="BF593" s="206">
        <f>IF(N593="snížená",J593,0)</f>
        <v>0</v>
      </c>
      <c r="BG593" s="206">
        <f>IF(N593="zákl. přenesená",J593,0)</f>
        <v>0</v>
      </c>
      <c r="BH593" s="206">
        <f>IF(N593="sníž. přenesená",J593,0)</f>
        <v>0</v>
      </c>
      <c r="BI593" s="206">
        <f>IF(N593="nulová",J593,0)</f>
        <v>0</v>
      </c>
      <c r="BJ593" s="17" t="s">
        <v>149</v>
      </c>
      <c r="BK593" s="206">
        <f>ROUND(I593*H593,2)</f>
        <v>0</v>
      </c>
      <c r="BL593" s="17" t="s">
        <v>241</v>
      </c>
      <c r="BM593" s="205" t="s">
        <v>724</v>
      </c>
    </row>
    <row r="594" spans="2:65" s="12" customFormat="1" ht="11.25">
      <c r="B594" s="207"/>
      <c r="C594" s="208"/>
      <c r="D594" s="209" t="s">
        <v>151</v>
      </c>
      <c r="E594" s="210" t="s">
        <v>1</v>
      </c>
      <c r="F594" s="211" t="s">
        <v>725</v>
      </c>
      <c r="G594" s="208"/>
      <c r="H594" s="212">
        <v>24.57</v>
      </c>
      <c r="I594" s="213"/>
      <c r="J594" s="208"/>
      <c r="K594" s="208"/>
      <c r="L594" s="214"/>
      <c r="M594" s="215"/>
      <c r="N594" s="216"/>
      <c r="O594" s="216"/>
      <c r="P594" s="216"/>
      <c r="Q594" s="216"/>
      <c r="R594" s="216"/>
      <c r="S594" s="216"/>
      <c r="T594" s="217"/>
      <c r="AT594" s="218" t="s">
        <v>151</v>
      </c>
      <c r="AU594" s="218" t="s">
        <v>149</v>
      </c>
      <c r="AV594" s="12" t="s">
        <v>149</v>
      </c>
      <c r="AW594" s="12" t="s">
        <v>33</v>
      </c>
      <c r="AX594" s="12" t="s">
        <v>85</v>
      </c>
      <c r="AY594" s="218" t="s">
        <v>142</v>
      </c>
    </row>
    <row r="595" spans="2:65" s="12" customFormat="1" ht="11.25">
      <c r="B595" s="207"/>
      <c r="C595" s="208"/>
      <c r="D595" s="209" t="s">
        <v>151</v>
      </c>
      <c r="E595" s="208"/>
      <c r="F595" s="211" t="s">
        <v>726</v>
      </c>
      <c r="G595" s="208"/>
      <c r="H595" s="212">
        <v>27.027000000000001</v>
      </c>
      <c r="I595" s="213"/>
      <c r="J595" s="208"/>
      <c r="K595" s="208"/>
      <c r="L595" s="214"/>
      <c r="M595" s="215"/>
      <c r="N595" s="216"/>
      <c r="O595" s="216"/>
      <c r="P595" s="216"/>
      <c r="Q595" s="216"/>
      <c r="R595" s="216"/>
      <c r="S595" s="216"/>
      <c r="T595" s="217"/>
      <c r="AT595" s="218" t="s">
        <v>151</v>
      </c>
      <c r="AU595" s="218" t="s">
        <v>149</v>
      </c>
      <c r="AV595" s="12" t="s">
        <v>149</v>
      </c>
      <c r="AW595" s="12" t="s">
        <v>4</v>
      </c>
      <c r="AX595" s="12" t="s">
        <v>85</v>
      </c>
      <c r="AY595" s="218" t="s">
        <v>142</v>
      </c>
    </row>
    <row r="596" spans="2:65" s="1" customFormat="1" ht="16.5" customHeight="1">
      <c r="B596" s="34"/>
      <c r="C596" s="194" t="s">
        <v>727</v>
      </c>
      <c r="D596" s="194" t="s">
        <v>144</v>
      </c>
      <c r="E596" s="195" t="s">
        <v>728</v>
      </c>
      <c r="F596" s="196" t="s">
        <v>729</v>
      </c>
      <c r="G596" s="197" t="s">
        <v>244</v>
      </c>
      <c r="H596" s="198">
        <v>8</v>
      </c>
      <c r="I596" s="199"/>
      <c r="J596" s="200">
        <f>ROUND(I596*H596,2)</f>
        <v>0</v>
      </c>
      <c r="K596" s="196" t="s">
        <v>160</v>
      </c>
      <c r="L596" s="38"/>
      <c r="M596" s="201" t="s">
        <v>1</v>
      </c>
      <c r="N596" s="202" t="s">
        <v>43</v>
      </c>
      <c r="O596" s="66"/>
      <c r="P596" s="203">
        <f>O596*H596</f>
        <v>0</v>
      </c>
      <c r="Q596" s="203">
        <v>3.1E-4</v>
      </c>
      <c r="R596" s="203">
        <f>Q596*H596</f>
        <v>2.48E-3</v>
      </c>
      <c r="S596" s="203">
        <v>0</v>
      </c>
      <c r="T596" s="204">
        <f>S596*H596</f>
        <v>0</v>
      </c>
      <c r="AR596" s="205" t="s">
        <v>241</v>
      </c>
      <c r="AT596" s="205" t="s">
        <v>144</v>
      </c>
      <c r="AU596" s="205" t="s">
        <v>149</v>
      </c>
      <c r="AY596" s="17" t="s">
        <v>142</v>
      </c>
      <c r="BE596" s="206">
        <f>IF(N596="základní",J596,0)</f>
        <v>0</v>
      </c>
      <c r="BF596" s="206">
        <f>IF(N596="snížená",J596,0)</f>
        <v>0</v>
      </c>
      <c r="BG596" s="206">
        <f>IF(N596="zákl. přenesená",J596,0)</f>
        <v>0</v>
      </c>
      <c r="BH596" s="206">
        <f>IF(N596="sníž. přenesená",J596,0)</f>
        <v>0</v>
      </c>
      <c r="BI596" s="206">
        <f>IF(N596="nulová",J596,0)</f>
        <v>0</v>
      </c>
      <c r="BJ596" s="17" t="s">
        <v>149</v>
      </c>
      <c r="BK596" s="206">
        <f>ROUND(I596*H596,2)</f>
        <v>0</v>
      </c>
      <c r="BL596" s="17" t="s">
        <v>241</v>
      </c>
      <c r="BM596" s="205" t="s">
        <v>730</v>
      </c>
    </row>
    <row r="597" spans="2:65" s="12" customFormat="1" ht="11.25">
      <c r="B597" s="207"/>
      <c r="C597" s="208"/>
      <c r="D597" s="209" t="s">
        <v>151</v>
      </c>
      <c r="E597" s="210" t="s">
        <v>1</v>
      </c>
      <c r="F597" s="211" t="s">
        <v>731</v>
      </c>
      <c r="G597" s="208"/>
      <c r="H597" s="212">
        <v>5</v>
      </c>
      <c r="I597" s="213"/>
      <c r="J597" s="208"/>
      <c r="K597" s="208"/>
      <c r="L597" s="214"/>
      <c r="M597" s="215"/>
      <c r="N597" s="216"/>
      <c r="O597" s="216"/>
      <c r="P597" s="216"/>
      <c r="Q597" s="216"/>
      <c r="R597" s="216"/>
      <c r="S597" s="216"/>
      <c r="T597" s="217"/>
      <c r="AT597" s="218" t="s">
        <v>151</v>
      </c>
      <c r="AU597" s="218" t="s">
        <v>149</v>
      </c>
      <c r="AV597" s="12" t="s">
        <v>149</v>
      </c>
      <c r="AW597" s="12" t="s">
        <v>33</v>
      </c>
      <c r="AX597" s="12" t="s">
        <v>77</v>
      </c>
      <c r="AY597" s="218" t="s">
        <v>142</v>
      </c>
    </row>
    <row r="598" spans="2:65" s="12" customFormat="1" ht="11.25">
      <c r="B598" s="207"/>
      <c r="C598" s="208"/>
      <c r="D598" s="209" t="s">
        <v>151</v>
      </c>
      <c r="E598" s="210" t="s">
        <v>1</v>
      </c>
      <c r="F598" s="211" t="s">
        <v>732</v>
      </c>
      <c r="G598" s="208"/>
      <c r="H598" s="212">
        <v>3</v>
      </c>
      <c r="I598" s="213"/>
      <c r="J598" s="208"/>
      <c r="K598" s="208"/>
      <c r="L598" s="214"/>
      <c r="M598" s="215"/>
      <c r="N598" s="216"/>
      <c r="O598" s="216"/>
      <c r="P598" s="216"/>
      <c r="Q598" s="216"/>
      <c r="R598" s="216"/>
      <c r="S598" s="216"/>
      <c r="T598" s="217"/>
      <c r="AT598" s="218" t="s">
        <v>151</v>
      </c>
      <c r="AU598" s="218" t="s">
        <v>149</v>
      </c>
      <c r="AV598" s="12" t="s">
        <v>149</v>
      </c>
      <c r="AW598" s="12" t="s">
        <v>33</v>
      </c>
      <c r="AX598" s="12" t="s">
        <v>77</v>
      </c>
      <c r="AY598" s="218" t="s">
        <v>142</v>
      </c>
    </row>
    <row r="599" spans="2:65" s="13" customFormat="1" ht="11.25">
      <c r="B599" s="219"/>
      <c r="C599" s="220"/>
      <c r="D599" s="209" t="s">
        <v>151</v>
      </c>
      <c r="E599" s="221" t="s">
        <v>1</v>
      </c>
      <c r="F599" s="222" t="s">
        <v>157</v>
      </c>
      <c r="G599" s="220"/>
      <c r="H599" s="223">
        <v>8</v>
      </c>
      <c r="I599" s="224"/>
      <c r="J599" s="220"/>
      <c r="K599" s="220"/>
      <c r="L599" s="225"/>
      <c r="M599" s="226"/>
      <c r="N599" s="227"/>
      <c r="O599" s="227"/>
      <c r="P599" s="227"/>
      <c r="Q599" s="227"/>
      <c r="R599" s="227"/>
      <c r="S599" s="227"/>
      <c r="T599" s="228"/>
      <c r="AT599" s="229" t="s">
        <v>151</v>
      </c>
      <c r="AU599" s="229" t="s">
        <v>149</v>
      </c>
      <c r="AV599" s="13" t="s">
        <v>87</v>
      </c>
      <c r="AW599" s="13" t="s">
        <v>33</v>
      </c>
      <c r="AX599" s="13" t="s">
        <v>85</v>
      </c>
      <c r="AY599" s="229" t="s">
        <v>142</v>
      </c>
    </row>
    <row r="600" spans="2:65" s="1" customFormat="1" ht="16.5" customHeight="1">
      <c r="B600" s="34"/>
      <c r="C600" s="194" t="s">
        <v>733</v>
      </c>
      <c r="D600" s="194" t="s">
        <v>144</v>
      </c>
      <c r="E600" s="195" t="s">
        <v>734</v>
      </c>
      <c r="F600" s="196" t="s">
        <v>735</v>
      </c>
      <c r="G600" s="197" t="s">
        <v>244</v>
      </c>
      <c r="H600" s="198">
        <v>3.2</v>
      </c>
      <c r="I600" s="199"/>
      <c r="J600" s="200">
        <f>ROUND(I600*H600,2)</f>
        <v>0</v>
      </c>
      <c r="K600" s="196" t="s">
        <v>160</v>
      </c>
      <c r="L600" s="38"/>
      <c r="M600" s="201" t="s">
        <v>1</v>
      </c>
      <c r="N600" s="202" t="s">
        <v>43</v>
      </c>
      <c r="O600" s="66"/>
      <c r="P600" s="203">
        <f>O600*H600</f>
        <v>0</v>
      </c>
      <c r="Q600" s="203">
        <v>3.1E-4</v>
      </c>
      <c r="R600" s="203">
        <f>Q600*H600</f>
        <v>9.9200000000000004E-4</v>
      </c>
      <c r="S600" s="203">
        <v>0</v>
      </c>
      <c r="T600" s="204">
        <f>S600*H600</f>
        <v>0</v>
      </c>
      <c r="AR600" s="205" t="s">
        <v>241</v>
      </c>
      <c r="AT600" s="205" t="s">
        <v>144</v>
      </c>
      <c r="AU600" s="205" t="s">
        <v>149</v>
      </c>
      <c r="AY600" s="17" t="s">
        <v>142</v>
      </c>
      <c r="BE600" s="206">
        <f>IF(N600="základní",J600,0)</f>
        <v>0</v>
      </c>
      <c r="BF600" s="206">
        <f>IF(N600="snížená",J600,0)</f>
        <v>0</v>
      </c>
      <c r="BG600" s="206">
        <f>IF(N600="zákl. přenesená",J600,0)</f>
        <v>0</v>
      </c>
      <c r="BH600" s="206">
        <f>IF(N600="sníž. přenesená",J600,0)</f>
        <v>0</v>
      </c>
      <c r="BI600" s="206">
        <f>IF(N600="nulová",J600,0)</f>
        <v>0</v>
      </c>
      <c r="BJ600" s="17" t="s">
        <v>149</v>
      </c>
      <c r="BK600" s="206">
        <f>ROUND(I600*H600,2)</f>
        <v>0</v>
      </c>
      <c r="BL600" s="17" t="s">
        <v>241</v>
      </c>
      <c r="BM600" s="205" t="s">
        <v>736</v>
      </c>
    </row>
    <row r="601" spans="2:65" s="12" customFormat="1" ht="11.25">
      <c r="B601" s="207"/>
      <c r="C601" s="208"/>
      <c r="D601" s="209" t="s">
        <v>151</v>
      </c>
      <c r="E601" s="210" t="s">
        <v>1</v>
      </c>
      <c r="F601" s="211" t="s">
        <v>737</v>
      </c>
      <c r="G601" s="208"/>
      <c r="H601" s="212">
        <v>3.2</v>
      </c>
      <c r="I601" s="213"/>
      <c r="J601" s="208"/>
      <c r="K601" s="208"/>
      <c r="L601" s="214"/>
      <c r="M601" s="215"/>
      <c r="N601" s="216"/>
      <c r="O601" s="216"/>
      <c r="P601" s="216"/>
      <c r="Q601" s="216"/>
      <c r="R601" s="216"/>
      <c r="S601" s="216"/>
      <c r="T601" s="217"/>
      <c r="AT601" s="218" t="s">
        <v>151</v>
      </c>
      <c r="AU601" s="218" t="s">
        <v>149</v>
      </c>
      <c r="AV601" s="12" t="s">
        <v>149</v>
      </c>
      <c r="AW601" s="12" t="s">
        <v>33</v>
      </c>
      <c r="AX601" s="12" t="s">
        <v>85</v>
      </c>
      <c r="AY601" s="218" t="s">
        <v>142</v>
      </c>
    </row>
    <row r="602" spans="2:65" s="1" customFormat="1" ht="16.5" customHeight="1">
      <c r="B602" s="34"/>
      <c r="C602" s="194" t="s">
        <v>738</v>
      </c>
      <c r="D602" s="194" t="s">
        <v>144</v>
      </c>
      <c r="E602" s="195" t="s">
        <v>739</v>
      </c>
      <c r="F602" s="196" t="s">
        <v>740</v>
      </c>
      <c r="G602" s="197" t="s">
        <v>147</v>
      </c>
      <c r="H602" s="198">
        <v>24.57</v>
      </c>
      <c r="I602" s="199"/>
      <c r="J602" s="200">
        <f>ROUND(I602*H602,2)</f>
        <v>0</v>
      </c>
      <c r="K602" s="196" t="s">
        <v>160</v>
      </c>
      <c r="L602" s="38"/>
      <c r="M602" s="201" t="s">
        <v>1</v>
      </c>
      <c r="N602" s="202" t="s">
        <v>43</v>
      </c>
      <c r="O602" s="66"/>
      <c r="P602" s="203">
        <f>O602*H602</f>
        <v>0</v>
      </c>
      <c r="Q602" s="203">
        <v>2.9999999999999997E-4</v>
      </c>
      <c r="R602" s="203">
        <f>Q602*H602</f>
        <v>7.3709999999999991E-3</v>
      </c>
      <c r="S602" s="203">
        <v>0</v>
      </c>
      <c r="T602" s="204">
        <f>S602*H602</f>
        <v>0</v>
      </c>
      <c r="AR602" s="205" t="s">
        <v>241</v>
      </c>
      <c r="AT602" s="205" t="s">
        <v>144</v>
      </c>
      <c r="AU602" s="205" t="s">
        <v>149</v>
      </c>
      <c r="AY602" s="17" t="s">
        <v>142</v>
      </c>
      <c r="BE602" s="206">
        <f>IF(N602="základní",J602,0)</f>
        <v>0</v>
      </c>
      <c r="BF602" s="206">
        <f>IF(N602="snížená",J602,0)</f>
        <v>0</v>
      </c>
      <c r="BG602" s="206">
        <f>IF(N602="zákl. přenesená",J602,0)</f>
        <v>0</v>
      </c>
      <c r="BH602" s="206">
        <f>IF(N602="sníž. přenesená",J602,0)</f>
        <v>0</v>
      </c>
      <c r="BI602" s="206">
        <f>IF(N602="nulová",J602,0)</f>
        <v>0</v>
      </c>
      <c r="BJ602" s="17" t="s">
        <v>149</v>
      </c>
      <c r="BK602" s="206">
        <f>ROUND(I602*H602,2)</f>
        <v>0</v>
      </c>
      <c r="BL602" s="17" t="s">
        <v>241</v>
      </c>
      <c r="BM602" s="205" t="s">
        <v>741</v>
      </c>
    </row>
    <row r="603" spans="2:65" s="14" customFormat="1" ht="11.25">
      <c r="B603" s="230"/>
      <c r="C603" s="231"/>
      <c r="D603" s="209" t="s">
        <v>151</v>
      </c>
      <c r="E603" s="232" t="s">
        <v>1</v>
      </c>
      <c r="F603" s="233" t="s">
        <v>211</v>
      </c>
      <c r="G603" s="231"/>
      <c r="H603" s="232" t="s">
        <v>1</v>
      </c>
      <c r="I603" s="234"/>
      <c r="J603" s="231"/>
      <c r="K603" s="231"/>
      <c r="L603" s="235"/>
      <c r="M603" s="236"/>
      <c r="N603" s="237"/>
      <c r="O603" s="237"/>
      <c r="P603" s="237"/>
      <c r="Q603" s="237"/>
      <c r="R603" s="237"/>
      <c r="S603" s="237"/>
      <c r="T603" s="238"/>
      <c r="AT603" s="239" t="s">
        <v>151</v>
      </c>
      <c r="AU603" s="239" t="s">
        <v>149</v>
      </c>
      <c r="AV603" s="14" t="s">
        <v>85</v>
      </c>
      <c r="AW603" s="14" t="s">
        <v>33</v>
      </c>
      <c r="AX603" s="14" t="s">
        <v>77</v>
      </c>
      <c r="AY603" s="239" t="s">
        <v>142</v>
      </c>
    </row>
    <row r="604" spans="2:65" s="12" customFormat="1" ht="11.25">
      <c r="B604" s="207"/>
      <c r="C604" s="208"/>
      <c r="D604" s="209" t="s">
        <v>151</v>
      </c>
      <c r="E604" s="210" t="s">
        <v>1</v>
      </c>
      <c r="F604" s="211" t="s">
        <v>212</v>
      </c>
      <c r="G604" s="208"/>
      <c r="H604" s="212">
        <v>13.39</v>
      </c>
      <c r="I604" s="213"/>
      <c r="J604" s="208"/>
      <c r="K604" s="208"/>
      <c r="L604" s="214"/>
      <c r="M604" s="215"/>
      <c r="N604" s="216"/>
      <c r="O604" s="216"/>
      <c r="P604" s="216"/>
      <c r="Q604" s="216"/>
      <c r="R604" s="216"/>
      <c r="S604" s="216"/>
      <c r="T604" s="217"/>
      <c r="AT604" s="218" t="s">
        <v>151</v>
      </c>
      <c r="AU604" s="218" t="s">
        <v>149</v>
      </c>
      <c r="AV604" s="12" t="s">
        <v>149</v>
      </c>
      <c r="AW604" s="12" t="s">
        <v>33</v>
      </c>
      <c r="AX604" s="12" t="s">
        <v>77</v>
      </c>
      <c r="AY604" s="218" t="s">
        <v>142</v>
      </c>
    </row>
    <row r="605" spans="2:65" s="14" customFormat="1" ht="11.25">
      <c r="B605" s="230"/>
      <c r="C605" s="231"/>
      <c r="D605" s="209" t="s">
        <v>151</v>
      </c>
      <c r="E605" s="232" t="s">
        <v>1</v>
      </c>
      <c r="F605" s="233" t="s">
        <v>213</v>
      </c>
      <c r="G605" s="231"/>
      <c r="H605" s="232" t="s">
        <v>1</v>
      </c>
      <c r="I605" s="234"/>
      <c r="J605" s="231"/>
      <c r="K605" s="231"/>
      <c r="L605" s="235"/>
      <c r="M605" s="236"/>
      <c r="N605" s="237"/>
      <c r="O605" s="237"/>
      <c r="P605" s="237"/>
      <c r="Q605" s="237"/>
      <c r="R605" s="237"/>
      <c r="S605" s="237"/>
      <c r="T605" s="238"/>
      <c r="AT605" s="239" t="s">
        <v>151</v>
      </c>
      <c r="AU605" s="239" t="s">
        <v>149</v>
      </c>
      <c r="AV605" s="14" t="s">
        <v>85</v>
      </c>
      <c r="AW605" s="14" t="s">
        <v>33</v>
      </c>
      <c r="AX605" s="14" t="s">
        <v>77</v>
      </c>
      <c r="AY605" s="239" t="s">
        <v>142</v>
      </c>
    </row>
    <row r="606" spans="2:65" s="12" customFormat="1" ht="11.25">
      <c r="B606" s="207"/>
      <c r="C606" s="208"/>
      <c r="D606" s="209" t="s">
        <v>151</v>
      </c>
      <c r="E606" s="210" t="s">
        <v>1</v>
      </c>
      <c r="F606" s="211" t="s">
        <v>214</v>
      </c>
      <c r="G606" s="208"/>
      <c r="H606" s="212">
        <v>11.18</v>
      </c>
      <c r="I606" s="213"/>
      <c r="J606" s="208"/>
      <c r="K606" s="208"/>
      <c r="L606" s="214"/>
      <c r="M606" s="215"/>
      <c r="N606" s="216"/>
      <c r="O606" s="216"/>
      <c r="P606" s="216"/>
      <c r="Q606" s="216"/>
      <c r="R606" s="216"/>
      <c r="S606" s="216"/>
      <c r="T606" s="217"/>
      <c r="AT606" s="218" t="s">
        <v>151</v>
      </c>
      <c r="AU606" s="218" t="s">
        <v>149</v>
      </c>
      <c r="AV606" s="12" t="s">
        <v>149</v>
      </c>
      <c r="AW606" s="12" t="s">
        <v>33</v>
      </c>
      <c r="AX606" s="12" t="s">
        <v>77</v>
      </c>
      <c r="AY606" s="218" t="s">
        <v>142</v>
      </c>
    </row>
    <row r="607" spans="2:65" s="13" customFormat="1" ht="11.25">
      <c r="B607" s="219"/>
      <c r="C607" s="220"/>
      <c r="D607" s="209" t="s">
        <v>151</v>
      </c>
      <c r="E607" s="221" t="s">
        <v>1</v>
      </c>
      <c r="F607" s="222" t="s">
        <v>157</v>
      </c>
      <c r="G607" s="220"/>
      <c r="H607" s="223">
        <v>24.57</v>
      </c>
      <c r="I607" s="224"/>
      <c r="J607" s="220"/>
      <c r="K607" s="220"/>
      <c r="L607" s="225"/>
      <c r="M607" s="226"/>
      <c r="N607" s="227"/>
      <c r="O607" s="227"/>
      <c r="P607" s="227"/>
      <c r="Q607" s="227"/>
      <c r="R607" s="227"/>
      <c r="S607" s="227"/>
      <c r="T607" s="228"/>
      <c r="AT607" s="229" t="s">
        <v>151</v>
      </c>
      <c r="AU607" s="229" t="s">
        <v>149</v>
      </c>
      <c r="AV607" s="13" t="s">
        <v>87</v>
      </c>
      <c r="AW607" s="13" t="s">
        <v>33</v>
      </c>
      <c r="AX607" s="13" t="s">
        <v>85</v>
      </c>
      <c r="AY607" s="229" t="s">
        <v>142</v>
      </c>
    </row>
    <row r="608" spans="2:65" s="1" customFormat="1" ht="16.5" customHeight="1">
      <c r="B608" s="34"/>
      <c r="C608" s="194" t="s">
        <v>742</v>
      </c>
      <c r="D608" s="194" t="s">
        <v>144</v>
      </c>
      <c r="E608" s="195" t="s">
        <v>743</v>
      </c>
      <c r="F608" s="196" t="s">
        <v>744</v>
      </c>
      <c r="G608" s="197" t="s">
        <v>244</v>
      </c>
      <c r="H608" s="198">
        <v>22.35</v>
      </c>
      <c r="I608" s="199"/>
      <c r="J608" s="200">
        <f>ROUND(I608*H608,2)</f>
        <v>0</v>
      </c>
      <c r="K608" s="196" t="s">
        <v>160</v>
      </c>
      <c r="L608" s="38"/>
      <c r="M608" s="201" t="s">
        <v>1</v>
      </c>
      <c r="N608" s="202" t="s">
        <v>43</v>
      </c>
      <c r="O608" s="66"/>
      <c r="P608" s="203">
        <f>O608*H608</f>
        <v>0</v>
      </c>
      <c r="Q608" s="203">
        <v>3.0000000000000001E-5</v>
      </c>
      <c r="R608" s="203">
        <f>Q608*H608</f>
        <v>6.7050000000000009E-4</v>
      </c>
      <c r="S608" s="203">
        <v>0</v>
      </c>
      <c r="T608" s="204">
        <f>S608*H608</f>
        <v>0</v>
      </c>
      <c r="AR608" s="205" t="s">
        <v>241</v>
      </c>
      <c r="AT608" s="205" t="s">
        <v>144</v>
      </c>
      <c r="AU608" s="205" t="s">
        <v>149</v>
      </c>
      <c r="AY608" s="17" t="s">
        <v>142</v>
      </c>
      <c r="BE608" s="206">
        <f>IF(N608="základní",J608,0)</f>
        <v>0</v>
      </c>
      <c r="BF608" s="206">
        <f>IF(N608="snížená",J608,0)</f>
        <v>0</v>
      </c>
      <c r="BG608" s="206">
        <f>IF(N608="zákl. přenesená",J608,0)</f>
        <v>0</v>
      </c>
      <c r="BH608" s="206">
        <f>IF(N608="sníž. přenesená",J608,0)</f>
        <v>0</v>
      </c>
      <c r="BI608" s="206">
        <f>IF(N608="nulová",J608,0)</f>
        <v>0</v>
      </c>
      <c r="BJ608" s="17" t="s">
        <v>149</v>
      </c>
      <c r="BK608" s="206">
        <f>ROUND(I608*H608,2)</f>
        <v>0</v>
      </c>
      <c r="BL608" s="17" t="s">
        <v>241</v>
      </c>
      <c r="BM608" s="205" t="s">
        <v>745</v>
      </c>
    </row>
    <row r="609" spans="2:65" s="14" customFormat="1" ht="11.25">
      <c r="B609" s="230"/>
      <c r="C609" s="231"/>
      <c r="D609" s="209" t="s">
        <v>151</v>
      </c>
      <c r="E609" s="232" t="s">
        <v>1</v>
      </c>
      <c r="F609" s="233" t="s">
        <v>746</v>
      </c>
      <c r="G609" s="231"/>
      <c r="H609" s="232" t="s">
        <v>1</v>
      </c>
      <c r="I609" s="234"/>
      <c r="J609" s="231"/>
      <c r="K609" s="231"/>
      <c r="L609" s="235"/>
      <c r="M609" s="236"/>
      <c r="N609" s="237"/>
      <c r="O609" s="237"/>
      <c r="P609" s="237"/>
      <c r="Q609" s="237"/>
      <c r="R609" s="237"/>
      <c r="S609" s="237"/>
      <c r="T609" s="238"/>
      <c r="AT609" s="239" t="s">
        <v>151</v>
      </c>
      <c r="AU609" s="239" t="s">
        <v>149</v>
      </c>
      <c r="AV609" s="14" t="s">
        <v>85</v>
      </c>
      <c r="AW609" s="14" t="s">
        <v>33</v>
      </c>
      <c r="AX609" s="14" t="s">
        <v>77</v>
      </c>
      <c r="AY609" s="239" t="s">
        <v>142</v>
      </c>
    </row>
    <row r="610" spans="2:65" s="12" customFormat="1" ht="11.25">
      <c r="B610" s="207"/>
      <c r="C610" s="208"/>
      <c r="D610" s="209" t="s">
        <v>151</v>
      </c>
      <c r="E610" s="210" t="s">
        <v>1</v>
      </c>
      <c r="F610" s="211" t="s">
        <v>747</v>
      </c>
      <c r="G610" s="208"/>
      <c r="H610" s="212">
        <v>10.75</v>
      </c>
      <c r="I610" s="213"/>
      <c r="J610" s="208"/>
      <c r="K610" s="208"/>
      <c r="L610" s="214"/>
      <c r="M610" s="215"/>
      <c r="N610" s="216"/>
      <c r="O610" s="216"/>
      <c r="P610" s="216"/>
      <c r="Q610" s="216"/>
      <c r="R610" s="216"/>
      <c r="S610" s="216"/>
      <c r="T610" s="217"/>
      <c r="AT610" s="218" t="s">
        <v>151</v>
      </c>
      <c r="AU610" s="218" t="s">
        <v>149</v>
      </c>
      <c r="AV610" s="12" t="s">
        <v>149</v>
      </c>
      <c r="AW610" s="12" t="s">
        <v>33</v>
      </c>
      <c r="AX610" s="12" t="s">
        <v>77</v>
      </c>
      <c r="AY610" s="218" t="s">
        <v>142</v>
      </c>
    </row>
    <row r="611" spans="2:65" s="14" customFormat="1" ht="11.25">
      <c r="B611" s="230"/>
      <c r="C611" s="231"/>
      <c r="D611" s="209" t="s">
        <v>151</v>
      </c>
      <c r="E611" s="232" t="s">
        <v>1</v>
      </c>
      <c r="F611" s="233" t="s">
        <v>748</v>
      </c>
      <c r="G611" s="231"/>
      <c r="H611" s="232" t="s">
        <v>1</v>
      </c>
      <c r="I611" s="234"/>
      <c r="J611" s="231"/>
      <c r="K611" s="231"/>
      <c r="L611" s="235"/>
      <c r="M611" s="236"/>
      <c r="N611" s="237"/>
      <c r="O611" s="237"/>
      <c r="P611" s="237"/>
      <c r="Q611" s="237"/>
      <c r="R611" s="237"/>
      <c r="S611" s="237"/>
      <c r="T611" s="238"/>
      <c r="AT611" s="239" t="s">
        <v>151</v>
      </c>
      <c r="AU611" s="239" t="s">
        <v>149</v>
      </c>
      <c r="AV611" s="14" t="s">
        <v>85</v>
      </c>
      <c r="AW611" s="14" t="s">
        <v>33</v>
      </c>
      <c r="AX611" s="14" t="s">
        <v>77</v>
      </c>
      <c r="AY611" s="239" t="s">
        <v>142</v>
      </c>
    </row>
    <row r="612" spans="2:65" s="12" customFormat="1" ht="11.25">
      <c r="B612" s="207"/>
      <c r="C612" s="208"/>
      <c r="D612" s="209" t="s">
        <v>151</v>
      </c>
      <c r="E612" s="210" t="s">
        <v>1</v>
      </c>
      <c r="F612" s="211" t="s">
        <v>749</v>
      </c>
      <c r="G612" s="208"/>
      <c r="H612" s="212">
        <v>11.6</v>
      </c>
      <c r="I612" s="213"/>
      <c r="J612" s="208"/>
      <c r="K612" s="208"/>
      <c r="L612" s="214"/>
      <c r="M612" s="215"/>
      <c r="N612" s="216"/>
      <c r="O612" s="216"/>
      <c r="P612" s="216"/>
      <c r="Q612" s="216"/>
      <c r="R612" s="216"/>
      <c r="S612" s="216"/>
      <c r="T612" s="217"/>
      <c r="AT612" s="218" t="s">
        <v>151</v>
      </c>
      <c r="AU612" s="218" t="s">
        <v>149</v>
      </c>
      <c r="AV612" s="12" t="s">
        <v>149</v>
      </c>
      <c r="AW612" s="12" t="s">
        <v>33</v>
      </c>
      <c r="AX612" s="12" t="s">
        <v>77</v>
      </c>
      <c r="AY612" s="218" t="s">
        <v>142</v>
      </c>
    </row>
    <row r="613" spans="2:65" s="13" customFormat="1" ht="11.25">
      <c r="B613" s="219"/>
      <c r="C613" s="220"/>
      <c r="D613" s="209" t="s">
        <v>151</v>
      </c>
      <c r="E613" s="221" t="s">
        <v>1</v>
      </c>
      <c r="F613" s="222" t="s">
        <v>157</v>
      </c>
      <c r="G613" s="220"/>
      <c r="H613" s="223">
        <v>22.35</v>
      </c>
      <c r="I613" s="224"/>
      <c r="J613" s="220"/>
      <c r="K613" s="220"/>
      <c r="L613" s="225"/>
      <c r="M613" s="226"/>
      <c r="N613" s="227"/>
      <c r="O613" s="227"/>
      <c r="P613" s="227"/>
      <c r="Q613" s="227"/>
      <c r="R613" s="227"/>
      <c r="S613" s="227"/>
      <c r="T613" s="228"/>
      <c r="AT613" s="229" t="s">
        <v>151</v>
      </c>
      <c r="AU613" s="229" t="s">
        <v>149</v>
      </c>
      <c r="AV613" s="13" t="s">
        <v>87</v>
      </c>
      <c r="AW613" s="13" t="s">
        <v>33</v>
      </c>
      <c r="AX613" s="13" t="s">
        <v>85</v>
      </c>
      <c r="AY613" s="229" t="s">
        <v>142</v>
      </c>
    </row>
    <row r="614" spans="2:65" s="1" customFormat="1" ht="16.5" customHeight="1">
      <c r="B614" s="34"/>
      <c r="C614" s="194" t="s">
        <v>750</v>
      </c>
      <c r="D614" s="194" t="s">
        <v>144</v>
      </c>
      <c r="E614" s="195" t="s">
        <v>751</v>
      </c>
      <c r="F614" s="196" t="s">
        <v>752</v>
      </c>
      <c r="G614" s="197" t="s">
        <v>385</v>
      </c>
      <c r="H614" s="198">
        <v>5</v>
      </c>
      <c r="I614" s="199"/>
      <c r="J614" s="200">
        <f>ROUND(I614*H614,2)</f>
        <v>0</v>
      </c>
      <c r="K614" s="196" t="s">
        <v>160</v>
      </c>
      <c r="L614" s="38"/>
      <c r="M614" s="201" t="s">
        <v>1</v>
      </c>
      <c r="N614" s="202" t="s">
        <v>43</v>
      </c>
      <c r="O614" s="66"/>
      <c r="P614" s="203">
        <f>O614*H614</f>
        <v>0</v>
      </c>
      <c r="Q614" s="203">
        <v>0</v>
      </c>
      <c r="R614" s="203">
        <f>Q614*H614</f>
        <v>0</v>
      </c>
      <c r="S614" s="203">
        <v>0</v>
      </c>
      <c r="T614" s="204">
        <f>S614*H614</f>
        <v>0</v>
      </c>
      <c r="AR614" s="205" t="s">
        <v>241</v>
      </c>
      <c r="AT614" s="205" t="s">
        <v>144</v>
      </c>
      <c r="AU614" s="205" t="s">
        <v>149</v>
      </c>
      <c r="AY614" s="17" t="s">
        <v>142</v>
      </c>
      <c r="BE614" s="206">
        <f>IF(N614="základní",J614,0)</f>
        <v>0</v>
      </c>
      <c r="BF614" s="206">
        <f>IF(N614="snížená",J614,0)</f>
        <v>0</v>
      </c>
      <c r="BG614" s="206">
        <f>IF(N614="zákl. přenesená",J614,0)</f>
        <v>0</v>
      </c>
      <c r="BH614" s="206">
        <f>IF(N614="sníž. přenesená",J614,0)</f>
        <v>0</v>
      </c>
      <c r="BI614" s="206">
        <f>IF(N614="nulová",J614,0)</f>
        <v>0</v>
      </c>
      <c r="BJ614" s="17" t="s">
        <v>149</v>
      </c>
      <c r="BK614" s="206">
        <f>ROUND(I614*H614,2)</f>
        <v>0</v>
      </c>
      <c r="BL614" s="17" t="s">
        <v>241</v>
      </c>
      <c r="BM614" s="205" t="s">
        <v>753</v>
      </c>
    </row>
    <row r="615" spans="2:65" s="12" customFormat="1" ht="11.25">
      <c r="B615" s="207"/>
      <c r="C615" s="208"/>
      <c r="D615" s="209" t="s">
        <v>151</v>
      </c>
      <c r="E615" s="210" t="s">
        <v>1</v>
      </c>
      <c r="F615" s="211" t="s">
        <v>754</v>
      </c>
      <c r="G615" s="208"/>
      <c r="H615" s="212">
        <v>5</v>
      </c>
      <c r="I615" s="213"/>
      <c r="J615" s="208"/>
      <c r="K615" s="208"/>
      <c r="L615" s="214"/>
      <c r="M615" s="215"/>
      <c r="N615" s="216"/>
      <c r="O615" s="216"/>
      <c r="P615" s="216"/>
      <c r="Q615" s="216"/>
      <c r="R615" s="216"/>
      <c r="S615" s="216"/>
      <c r="T615" s="217"/>
      <c r="AT615" s="218" t="s">
        <v>151</v>
      </c>
      <c r="AU615" s="218" t="s">
        <v>149</v>
      </c>
      <c r="AV615" s="12" t="s">
        <v>149</v>
      </c>
      <c r="AW615" s="12" t="s">
        <v>33</v>
      </c>
      <c r="AX615" s="12" t="s">
        <v>85</v>
      </c>
      <c r="AY615" s="218" t="s">
        <v>142</v>
      </c>
    </row>
    <row r="616" spans="2:65" s="1" customFormat="1" ht="24" customHeight="1">
      <c r="B616" s="34"/>
      <c r="C616" s="194" t="s">
        <v>755</v>
      </c>
      <c r="D616" s="194" t="s">
        <v>144</v>
      </c>
      <c r="E616" s="195" t="s">
        <v>756</v>
      </c>
      <c r="F616" s="196" t="s">
        <v>757</v>
      </c>
      <c r="G616" s="197" t="s">
        <v>301</v>
      </c>
      <c r="H616" s="198">
        <v>0.48199999999999998</v>
      </c>
      <c r="I616" s="199"/>
      <c r="J616" s="200">
        <f>ROUND(I616*H616,2)</f>
        <v>0</v>
      </c>
      <c r="K616" s="196" t="s">
        <v>148</v>
      </c>
      <c r="L616" s="38"/>
      <c r="M616" s="201" t="s">
        <v>1</v>
      </c>
      <c r="N616" s="202" t="s">
        <v>43</v>
      </c>
      <c r="O616" s="66"/>
      <c r="P616" s="203">
        <f>O616*H616</f>
        <v>0</v>
      </c>
      <c r="Q616" s="203">
        <v>0</v>
      </c>
      <c r="R616" s="203">
        <f>Q616*H616</f>
        <v>0</v>
      </c>
      <c r="S616" s="203">
        <v>0</v>
      </c>
      <c r="T616" s="204">
        <f>S616*H616</f>
        <v>0</v>
      </c>
      <c r="AR616" s="205" t="s">
        <v>241</v>
      </c>
      <c r="AT616" s="205" t="s">
        <v>144</v>
      </c>
      <c r="AU616" s="205" t="s">
        <v>149</v>
      </c>
      <c r="AY616" s="17" t="s">
        <v>142</v>
      </c>
      <c r="BE616" s="206">
        <f>IF(N616="základní",J616,0)</f>
        <v>0</v>
      </c>
      <c r="BF616" s="206">
        <f>IF(N616="snížená",J616,0)</f>
        <v>0</v>
      </c>
      <c r="BG616" s="206">
        <f>IF(N616="zákl. přenesená",J616,0)</f>
        <v>0</v>
      </c>
      <c r="BH616" s="206">
        <f>IF(N616="sníž. přenesená",J616,0)</f>
        <v>0</v>
      </c>
      <c r="BI616" s="206">
        <f>IF(N616="nulová",J616,0)</f>
        <v>0</v>
      </c>
      <c r="BJ616" s="17" t="s">
        <v>149</v>
      </c>
      <c r="BK616" s="206">
        <f>ROUND(I616*H616,2)</f>
        <v>0</v>
      </c>
      <c r="BL616" s="17" t="s">
        <v>241</v>
      </c>
      <c r="BM616" s="205" t="s">
        <v>758</v>
      </c>
    </row>
    <row r="617" spans="2:65" s="11" customFormat="1" ht="22.9" customHeight="1">
      <c r="B617" s="179"/>
      <c r="C617" s="180"/>
      <c r="D617" s="181" t="s">
        <v>76</v>
      </c>
      <c r="E617" s="192" t="s">
        <v>759</v>
      </c>
      <c r="F617" s="192" t="s">
        <v>760</v>
      </c>
      <c r="G617" s="180"/>
      <c r="H617" s="180"/>
      <c r="I617" s="183"/>
      <c r="J617" s="193">
        <f>BK617</f>
        <v>0</v>
      </c>
      <c r="K617" s="180"/>
      <c r="L617" s="184"/>
      <c r="M617" s="185"/>
      <c r="N617" s="186"/>
      <c r="O617" s="186"/>
      <c r="P617" s="187">
        <f>SUM(P618:P631)</f>
        <v>0</v>
      </c>
      <c r="Q617" s="186"/>
      <c r="R617" s="187">
        <f>SUM(R618:R631)</f>
        <v>1.07E-3</v>
      </c>
      <c r="S617" s="186"/>
      <c r="T617" s="188">
        <f>SUM(T618:T631)</f>
        <v>0</v>
      </c>
      <c r="AR617" s="189" t="s">
        <v>149</v>
      </c>
      <c r="AT617" s="190" t="s">
        <v>76</v>
      </c>
      <c r="AU617" s="190" t="s">
        <v>85</v>
      </c>
      <c r="AY617" s="189" t="s">
        <v>142</v>
      </c>
      <c r="BK617" s="191">
        <f>SUM(BK618:BK631)</f>
        <v>0</v>
      </c>
    </row>
    <row r="618" spans="2:65" s="1" customFormat="1" ht="24" customHeight="1">
      <c r="B618" s="34"/>
      <c r="C618" s="194" t="s">
        <v>761</v>
      </c>
      <c r="D618" s="194" t="s">
        <v>144</v>
      </c>
      <c r="E618" s="195" t="s">
        <v>762</v>
      </c>
      <c r="F618" s="196" t="s">
        <v>763</v>
      </c>
      <c r="G618" s="197" t="s">
        <v>244</v>
      </c>
      <c r="H618" s="198">
        <v>21.4</v>
      </c>
      <c r="I618" s="199"/>
      <c r="J618" s="200">
        <f>ROUND(I618*H618,2)</f>
        <v>0</v>
      </c>
      <c r="K618" s="196" t="s">
        <v>160</v>
      </c>
      <c r="L618" s="38"/>
      <c r="M618" s="201" t="s">
        <v>1</v>
      </c>
      <c r="N618" s="202" t="s">
        <v>43</v>
      </c>
      <c r="O618" s="66"/>
      <c r="P618" s="203">
        <f>O618*H618</f>
        <v>0</v>
      </c>
      <c r="Q618" s="203">
        <v>2.0000000000000002E-5</v>
      </c>
      <c r="R618" s="203">
        <f>Q618*H618</f>
        <v>4.28E-4</v>
      </c>
      <c r="S618" s="203">
        <v>0</v>
      </c>
      <c r="T618" s="204">
        <f>S618*H618</f>
        <v>0</v>
      </c>
      <c r="AR618" s="205" t="s">
        <v>241</v>
      </c>
      <c r="AT618" s="205" t="s">
        <v>144</v>
      </c>
      <c r="AU618" s="205" t="s">
        <v>149</v>
      </c>
      <c r="AY618" s="17" t="s">
        <v>142</v>
      </c>
      <c r="BE618" s="206">
        <f>IF(N618="základní",J618,0)</f>
        <v>0</v>
      </c>
      <c r="BF618" s="206">
        <f>IF(N618="snížená",J618,0)</f>
        <v>0</v>
      </c>
      <c r="BG618" s="206">
        <f>IF(N618="zákl. přenesená",J618,0)</f>
        <v>0</v>
      </c>
      <c r="BH618" s="206">
        <f>IF(N618="sníž. přenesená",J618,0)</f>
        <v>0</v>
      </c>
      <c r="BI618" s="206">
        <f>IF(N618="nulová",J618,0)</f>
        <v>0</v>
      </c>
      <c r="BJ618" s="17" t="s">
        <v>149</v>
      </c>
      <c r="BK618" s="206">
        <f>ROUND(I618*H618,2)</f>
        <v>0</v>
      </c>
      <c r="BL618" s="17" t="s">
        <v>241</v>
      </c>
      <c r="BM618" s="205" t="s">
        <v>764</v>
      </c>
    </row>
    <row r="619" spans="2:65" s="14" customFormat="1" ht="11.25">
      <c r="B619" s="230"/>
      <c r="C619" s="231"/>
      <c r="D619" s="209" t="s">
        <v>151</v>
      </c>
      <c r="E619" s="232" t="s">
        <v>1</v>
      </c>
      <c r="F619" s="233" t="s">
        <v>460</v>
      </c>
      <c r="G619" s="231"/>
      <c r="H619" s="232" t="s">
        <v>1</v>
      </c>
      <c r="I619" s="234"/>
      <c r="J619" s="231"/>
      <c r="K619" s="231"/>
      <c r="L619" s="235"/>
      <c r="M619" s="236"/>
      <c r="N619" s="237"/>
      <c r="O619" s="237"/>
      <c r="P619" s="237"/>
      <c r="Q619" s="237"/>
      <c r="R619" s="237"/>
      <c r="S619" s="237"/>
      <c r="T619" s="238"/>
      <c r="AT619" s="239" t="s">
        <v>151</v>
      </c>
      <c r="AU619" s="239" t="s">
        <v>149</v>
      </c>
      <c r="AV619" s="14" t="s">
        <v>85</v>
      </c>
      <c r="AW619" s="14" t="s">
        <v>33</v>
      </c>
      <c r="AX619" s="14" t="s">
        <v>77</v>
      </c>
      <c r="AY619" s="239" t="s">
        <v>142</v>
      </c>
    </row>
    <row r="620" spans="2:65" s="12" customFormat="1" ht="11.25">
      <c r="B620" s="207"/>
      <c r="C620" s="208"/>
      <c r="D620" s="209" t="s">
        <v>151</v>
      </c>
      <c r="E620" s="210" t="s">
        <v>1</v>
      </c>
      <c r="F620" s="211" t="s">
        <v>461</v>
      </c>
      <c r="G620" s="208"/>
      <c r="H620" s="212">
        <v>5</v>
      </c>
      <c r="I620" s="213"/>
      <c r="J620" s="208"/>
      <c r="K620" s="208"/>
      <c r="L620" s="214"/>
      <c r="M620" s="215"/>
      <c r="N620" s="216"/>
      <c r="O620" s="216"/>
      <c r="P620" s="216"/>
      <c r="Q620" s="216"/>
      <c r="R620" s="216"/>
      <c r="S620" s="216"/>
      <c r="T620" s="217"/>
      <c r="AT620" s="218" t="s">
        <v>151</v>
      </c>
      <c r="AU620" s="218" t="s">
        <v>149</v>
      </c>
      <c r="AV620" s="12" t="s">
        <v>149</v>
      </c>
      <c r="AW620" s="12" t="s">
        <v>33</v>
      </c>
      <c r="AX620" s="12" t="s">
        <v>77</v>
      </c>
      <c r="AY620" s="218" t="s">
        <v>142</v>
      </c>
    </row>
    <row r="621" spans="2:65" s="12" customFormat="1" ht="11.25">
      <c r="B621" s="207"/>
      <c r="C621" s="208"/>
      <c r="D621" s="209" t="s">
        <v>151</v>
      </c>
      <c r="E621" s="210" t="s">
        <v>1</v>
      </c>
      <c r="F621" s="211" t="s">
        <v>462</v>
      </c>
      <c r="G621" s="208"/>
      <c r="H621" s="212">
        <v>7</v>
      </c>
      <c r="I621" s="213"/>
      <c r="J621" s="208"/>
      <c r="K621" s="208"/>
      <c r="L621" s="214"/>
      <c r="M621" s="215"/>
      <c r="N621" s="216"/>
      <c r="O621" s="216"/>
      <c r="P621" s="216"/>
      <c r="Q621" s="216"/>
      <c r="R621" s="216"/>
      <c r="S621" s="216"/>
      <c r="T621" s="217"/>
      <c r="AT621" s="218" t="s">
        <v>151</v>
      </c>
      <c r="AU621" s="218" t="s">
        <v>149</v>
      </c>
      <c r="AV621" s="12" t="s">
        <v>149</v>
      </c>
      <c r="AW621" s="12" t="s">
        <v>33</v>
      </c>
      <c r="AX621" s="12" t="s">
        <v>77</v>
      </c>
      <c r="AY621" s="218" t="s">
        <v>142</v>
      </c>
    </row>
    <row r="622" spans="2:65" s="12" customFormat="1" ht="11.25">
      <c r="B622" s="207"/>
      <c r="C622" s="208"/>
      <c r="D622" s="209" t="s">
        <v>151</v>
      </c>
      <c r="E622" s="210" t="s">
        <v>1</v>
      </c>
      <c r="F622" s="211" t="s">
        <v>462</v>
      </c>
      <c r="G622" s="208"/>
      <c r="H622" s="212">
        <v>7</v>
      </c>
      <c r="I622" s="213"/>
      <c r="J622" s="208"/>
      <c r="K622" s="208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151</v>
      </c>
      <c r="AU622" s="218" t="s">
        <v>149</v>
      </c>
      <c r="AV622" s="12" t="s">
        <v>149</v>
      </c>
      <c r="AW622" s="12" t="s">
        <v>33</v>
      </c>
      <c r="AX622" s="12" t="s">
        <v>77</v>
      </c>
      <c r="AY622" s="218" t="s">
        <v>142</v>
      </c>
    </row>
    <row r="623" spans="2:65" s="12" customFormat="1" ht="11.25">
      <c r="B623" s="207"/>
      <c r="C623" s="208"/>
      <c r="D623" s="209" t="s">
        <v>151</v>
      </c>
      <c r="E623" s="210" t="s">
        <v>1</v>
      </c>
      <c r="F623" s="211" t="s">
        <v>463</v>
      </c>
      <c r="G623" s="208"/>
      <c r="H623" s="212">
        <v>2.4</v>
      </c>
      <c r="I623" s="213"/>
      <c r="J623" s="208"/>
      <c r="K623" s="208"/>
      <c r="L623" s="214"/>
      <c r="M623" s="215"/>
      <c r="N623" s="216"/>
      <c r="O623" s="216"/>
      <c r="P623" s="216"/>
      <c r="Q623" s="216"/>
      <c r="R623" s="216"/>
      <c r="S623" s="216"/>
      <c r="T623" s="217"/>
      <c r="AT623" s="218" t="s">
        <v>151</v>
      </c>
      <c r="AU623" s="218" t="s">
        <v>149</v>
      </c>
      <c r="AV623" s="12" t="s">
        <v>149</v>
      </c>
      <c r="AW623" s="12" t="s">
        <v>33</v>
      </c>
      <c r="AX623" s="12" t="s">
        <v>77</v>
      </c>
      <c r="AY623" s="218" t="s">
        <v>142</v>
      </c>
    </row>
    <row r="624" spans="2:65" s="13" customFormat="1" ht="11.25">
      <c r="B624" s="219"/>
      <c r="C624" s="220"/>
      <c r="D624" s="209" t="s">
        <v>151</v>
      </c>
      <c r="E624" s="221" t="s">
        <v>1</v>
      </c>
      <c r="F624" s="222" t="s">
        <v>157</v>
      </c>
      <c r="G624" s="220"/>
      <c r="H624" s="223">
        <v>21.4</v>
      </c>
      <c r="I624" s="224"/>
      <c r="J624" s="220"/>
      <c r="K624" s="220"/>
      <c r="L624" s="225"/>
      <c r="M624" s="226"/>
      <c r="N624" s="227"/>
      <c r="O624" s="227"/>
      <c r="P624" s="227"/>
      <c r="Q624" s="227"/>
      <c r="R624" s="227"/>
      <c r="S624" s="227"/>
      <c r="T624" s="228"/>
      <c r="AT624" s="229" t="s">
        <v>151</v>
      </c>
      <c r="AU624" s="229" t="s">
        <v>149</v>
      </c>
      <c r="AV624" s="13" t="s">
        <v>87</v>
      </c>
      <c r="AW624" s="13" t="s">
        <v>33</v>
      </c>
      <c r="AX624" s="13" t="s">
        <v>85</v>
      </c>
      <c r="AY624" s="229" t="s">
        <v>142</v>
      </c>
    </row>
    <row r="625" spans="2:65" s="1" customFormat="1" ht="24" customHeight="1">
      <c r="B625" s="34"/>
      <c r="C625" s="194" t="s">
        <v>765</v>
      </c>
      <c r="D625" s="194" t="s">
        <v>144</v>
      </c>
      <c r="E625" s="195" t="s">
        <v>766</v>
      </c>
      <c r="F625" s="196" t="s">
        <v>767</v>
      </c>
      <c r="G625" s="197" t="s">
        <v>244</v>
      </c>
      <c r="H625" s="198">
        <v>21.4</v>
      </c>
      <c r="I625" s="199"/>
      <c r="J625" s="200">
        <f>ROUND(I625*H625,2)</f>
        <v>0</v>
      </c>
      <c r="K625" s="196" t="s">
        <v>160</v>
      </c>
      <c r="L625" s="38"/>
      <c r="M625" s="201" t="s">
        <v>1</v>
      </c>
      <c r="N625" s="202" t="s">
        <v>43</v>
      </c>
      <c r="O625" s="66"/>
      <c r="P625" s="203">
        <f>O625*H625</f>
        <v>0</v>
      </c>
      <c r="Q625" s="203">
        <v>3.0000000000000001E-5</v>
      </c>
      <c r="R625" s="203">
        <f>Q625*H625</f>
        <v>6.4199999999999999E-4</v>
      </c>
      <c r="S625" s="203">
        <v>0</v>
      </c>
      <c r="T625" s="204">
        <f>S625*H625</f>
        <v>0</v>
      </c>
      <c r="AR625" s="205" t="s">
        <v>241</v>
      </c>
      <c r="AT625" s="205" t="s">
        <v>144</v>
      </c>
      <c r="AU625" s="205" t="s">
        <v>149</v>
      </c>
      <c r="AY625" s="17" t="s">
        <v>142</v>
      </c>
      <c r="BE625" s="206">
        <f>IF(N625="základní",J625,0)</f>
        <v>0</v>
      </c>
      <c r="BF625" s="206">
        <f>IF(N625="snížená",J625,0)</f>
        <v>0</v>
      </c>
      <c r="BG625" s="206">
        <f>IF(N625="zákl. přenesená",J625,0)</f>
        <v>0</v>
      </c>
      <c r="BH625" s="206">
        <f>IF(N625="sníž. přenesená",J625,0)</f>
        <v>0</v>
      </c>
      <c r="BI625" s="206">
        <f>IF(N625="nulová",J625,0)</f>
        <v>0</v>
      </c>
      <c r="BJ625" s="17" t="s">
        <v>149</v>
      </c>
      <c r="BK625" s="206">
        <f>ROUND(I625*H625,2)</f>
        <v>0</v>
      </c>
      <c r="BL625" s="17" t="s">
        <v>241</v>
      </c>
      <c r="BM625" s="205" t="s">
        <v>768</v>
      </c>
    </row>
    <row r="626" spans="2:65" s="14" customFormat="1" ht="11.25">
      <c r="B626" s="230"/>
      <c r="C626" s="231"/>
      <c r="D626" s="209" t="s">
        <v>151</v>
      </c>
      <c r="E626" s="232" t="s">
        <v>1</v>
      </c>
      <c r="F626" s="233" t="s">
        <v>460</v>
      </c>
      <c r="G626" s="231"/>
      <c r="H626" s="232" t="s">
        <v>1</v>
      </c>
      <c r="I626" s="234"/>
      <c r="J626" s="231"/>
      <c r="K626" s="231"/>
      <c r="L626" s="235"/>
      <c r="M626" s="236"/>
      <c r="N626" s="237"/>
      <c r="O626" s="237"/>
      <c r="P626" s="237"/>
      <c r="Q626" s="237"/>
      <c r="R626" s="237"/>
      <c r="S626" s="237"/>
      <c r="T626" s="238"/>
      <c r="AT626" s="239" t="s">
        <v>151</v>
      </c>
      <c r="AU626" s="239" t="s">
        <v>149</v>
      </c>
      <c r="AV626" s="14" t="s">
        <v>85</v>
      </c>
      <c r="AW626" s="14" t="s">
        <v>33</v>
      </c>
      <c r="AX626" s="14" t="s">
        <v>77</v>
      </c>
      <c r="AY626" s="239" t="s">
        <v>142</v>
      </c>
    </row>
    <row r="627" spans="2:65" s="12" customFormat="1" ht="11.25">
      <c r="B627" s="207"/>
      <c r="C627" s="208"/>
      <c r="D627" s="209" t="s">
        <v>151</v>
      </c>
      <c r="E627" s="210" t="s">
        <v>1</v>
      </c>
      <c r="F627" s="211" t="s">
        <v>769</v>
      </c>
      <c r="G627" s="208"/>
      <c r="H627" s="212">
        <v>5</v>
      </c>
      <c r="I627" s="213"/>
      <c r="J627" s="208"/>
      <c r="K627" s="208"/>
      <c r="L627" s="214"/>
      <c r="M627" s="215"/>
      <c r="N627" s="216"/>
      <c r="O627" s="216"/>
      <c r="P627" s="216"/>
      <c r="Q627" s="216"/>
      <c r="R627" s="216"/>
      <c r="S627" s="216"/>
      <c r="T627" s="217"/>
      <c r="AT627" s="218" t="s">
        <v>151</v>
      </c>
      <c r="AU627" s="218" t="s">
        <v>149</v>
      </c>
      <c r="AV627" s="12" t="s">
        <v>149</v>
      </c>
      <c r="AW627" s="12" t="s">
        <v>33</v>
      </c>
      <c r="AX627" s="12" t="s">
        <v>77</v>
      </c>
      <c r="AY627" s="218" t="s">
        <v>142</v>
      </c>
    </row>
    <row r="628" spans="2:65" s="12" customFormat="1" ht="11.25">
      <c r="B628" s="207"/>
      <c r="C628" s="208"/>
      <c r="D628" s="209" t="s">
        <v>151</v>
      </c>
      <c r="E628" s="210" t="s">
        <v>1</v>
      </c>
      <c r="F628" s="211" t="s">
        <v>462</v>
      </c>
      <c r="G628" s="208"/>
      <c r="H628" s="212">
        <v>7</v>
      </c>
      <c r="I628" s="213"/>
      <c r="J628" s="208"/>
      <c r="K628" s="208"/>
      <c r="L628" s="214"/>
      <c r="M628" s="215"/>
      <c r="N628" s="216"/>
      <c r="O628" s="216"/>
      <c r="P628" s="216"/>
      <c r="Q628" s="216"/>
      <c r="R628" s="216"/>
      <c r="S628" s="216"/>
      <c r="T628" s="217"/>
      <c r="AT628" s="218" t="s">
        <v>151</v>
      </c>
      <c r="AU628" s="218" t="s">
        <v>149</v>
      </c>
      <c r="AV628" s="12" t="s">
        <v>149</v>
      </c>
      <c r="AW628" s="12" t="s">
        <v>33</v>
      </c>
      <c r="AX628" s="12" t="s">
        <v>77</v>
      </c>
      <c r="AY628" s="218" t="s">
        <v>142</v>
      </c>
    </row>
    <row r="629" spans="2:65" s="12" customFormat="1" ht="11.25">
      <c r="B629" s="207"/>
      <c r="C629" s="208"/>
      <c r="D629" s="209" t="s">
        <v>151</v>
      </c>
      <c r="E629" s="210" t="s">
        <v>1</v>
      </c>
      <c r="F629" s="211" t="s">
        <v>462</v>
      </c>
      <c r="G629" s="208"/>
      <c r="H629" s="212">
        <v>7</v>
      </c>
      <c r="I629" s="213"/>
      <c r="J629" s="208"/>
      <c r="K629" s="208"/>
      <c r="L629" s="214"/>
      <c r="M629" s="215"/>
      <c r="N629" s="216"/>
      <c r="O629" s="216"/>
      <c r="P629" s="216"/>
      <c r="Q629" s="216"/>
      <c r="R629" s="216"/>
      <c r="S629" s="216"/>
      <c r="T629" s="217"/>
      <c r="AT629" s="218" t="s">
        <v>151</v>
      </c>
      <c r="AU629" s="218" t="s">
        <v>149</v>
      </c>
      <c r="AV629" s="12" t="s">
        <v>149</v>
      </c>
      <c r="AW629" s="12" t="s">
        <v>33</v>
      </c>
      <c r="AX629" s="12" t="s">
        <v>77</v>
      </c>
      <c r="AY629" s="218" t="s">
        <v>142</v>
      </c>
    </row>
    <row r="630" spans="2:65" s="12" customFormat="1" ht="11.25">
      <c r="B630" s="207"/>
      <c r="C630" s="208"/>
      <c r="D630" s="209" t="s">
        <v>151</v>
      </c>
      <c r="E630" s="210" t="s">
        <v>1</v>
      </c>
      <c r="F630" s="211" t="s">
        <v>463</v>
      </c>
      <c r="G630" s="208"/>
      <c r="H630" s="212">
        <v>2.4</v>
      </c>
      <c r="I630" s="213"/>
      <c r="J630" s="208"/>
      <c r="K630" s="208"/>
      <c r="L630" s="214"/>
      <c r="M630" s="215"/>
      <c r="N630" s="216"/>
      <c r="O630" s="216"/>
      <c r="P630" s="216"/>
      <c r="Q630" s="216"/>
      <c r="R630" s="216"/>
      <c r="S630" s="216"/>
      <c r="T630" s="217"/>
      <c r="AT630" s="218" t="s">
        <v>151</v>
      </c>
      <c r="AU630" s="218" t="s">
        <v>149</v>
      </c>
      <c r="AV630" s="12" t="s">
        <v>149</v>
      </c>
      <c r="AW630" s="12" t="s">
        <v>33</v>
      </c>
      <c r="AX630" s="12" t="s">
        <v>77</v>
      </c>
      <c r="AY630" s="218" t="s">
        <v>142</v>
      </c>
    </row>
    <row r="631" spans="2:65" s="13" customFormat="1" ht="11.25">
      <c r="B631" s="219"/>
      <c r="C631" s="220"/>
      <c r="D631" s="209" t="s">
        <v>151</v>
      </c>
      <c r="E631" s="221" t="s">
        <v>1</v>
      </c>
      <c r="F631" s="222" t="s">
        <v>157</v>
      </c>
      <c r="G631" s="220"/>
      <c r="H631" s="223">
        <v>21.4</v>
      </c>
      <c r="I631" s="224"/>
      <c r="J631" s="220"/>
      <c r="K631" s="220"/>
      <c r="L631" s="225"/>
      <c r="M631" s="226"/>
      <c r="N631" s="227"/>
      <c r="O631" s="227"/>
      <c r="P631" s="227"/>
      <c r="Q631" s="227"/>
      <c r="R631" s="227"/>
      <c r="S631" s="227"/>
      <c r="T631" s="228"/>
      <c r="AT631" s="229" t="s">
        <v>151</v>
      </c>
      <c r="AU631" s="229" t="s">
        <v>149</v>
      </c>
      <c r="AV631" s="13" t="s">
        <v>87</v>
      </c>
      <c r="AW631" s="13" t="s">
        <v>33</v>
      </c>
      <c r="AX631" s="13" t="s">
        <v>85</v>
      </c>
      <c r="AY631" s="229" t="s">
        <v>142</v>
      </c>
    </row>
    <row r="632" spans="2:65" s="11" customFormat="1" ht="22.9" customHeight="1">
      <c r="B632" s="179"/>
      <c r="C632" s="180"/>
      <c r="D632" s="181" t="s">
        <v>76</v>
      </c>
      <c r="E632" s="192" t="s">
        <v>770</v>
      </c>
      <c r="F632" s="192" t="s">
        <v>771</v>
      </c>
      <c r="G632" s="180"/>
      <c r="H632" s="180"/>
      <c r="I632" s="183"/>
      <c r="J632" s="193">
        <f>BK632</f>
        <v>0</v>
      </c>
      <c r="K632" s="180"/>
      <c r="L632" s="184"/>
      <c r="M632" s="185"/>
      <c r="N632" s="186"/>
      <c r="O632" s="186"/>
      <c r="P632" s="187">
        <f>SUM(P633:P668)</f>
        <v>0</v>
      </c>
      <c r="Q632" s="186"/>
      <c r="R632" s="187">
        <f>SUM(R633:R668)</f>
        <v>0.26830175000000001</v>
      </c>
      <c r="S632" s="186"/>
      <c r="T632" s="188">
        <f>SUM(T633:T668)</f>
        <v>8.2825700000000002E-2</v>
      </c>
      <c r="AR632" s="189" t="s">
        <v>149</v>
      </c>
      <c r="AT632" s="190" t="s">
        <v>76</v>
      </c>
      <c r="AU632" s="190" t="s">
        <v>85</v>
      </c>
      <c r="AY632" s="189" t="s">
        <v>142</v>
      </c>
      <c r="BK632" s="191">
        <f>SUM(BK633:BK668)</f>
        <v>0</v>
      </c>
    </row>
    <row r="633" spans="2:65" s="1" customFormat="1" ht="24" customHeight="1">
      <c r="B633" s="34"/>
      <c r="C633" s="194" t="s">
        <v>772</v>
      </c>
      <c r="D633" s="194" t="s">
        <v>144</v>
      </c>
      <c r="E633" s="195" t="s">
        <v>773</v>
      </c>
      <c r="F633" s="196" t="s">
        <v>774</v>
      </c>
      <c r="G633" s="197" t="s">
        <v>147</v>
      </c>
      <c r="H633" s="198">
        <v>183.07499999999999</v>
      </c>
      <c r="I633" s="199"/>
      <c r="J633" s="200">
        <f>ROUND(I633*H633,2)</f>
        <v>0</v>
      </c>
      <c r="K633" s="196" t="s">
        <v>160</v>
      </c>
      <c r="L633" s="38"/>
      <c r="M633" s="201" t="s">
        <v>1</v>
      </c>
      <c r="N633" s="202" t="s">
        <v>43</v>
      </c>
      <c r="O633" s="66"/>
      <c r="P633" s="203">
        <f>O633*H633</f>
        <v>0</v>
      </c>
      <c r="Q633" s="203">
        <v>0</v>
      </c>
      <c r="R633" s="203">
        <f>Q633*H633</f>
        <v>0</v>
      </c>
      <c r="S633" s="203">
        <v>1.4999999999999999E-4</v>
      </c>
      <c r="T633" s="204">
        <f>S633*H633</f>
        <v>2.7461249999999996E-2</v>
      </c>
      <c r="AR633" s="205" t="s">
        <v>241</v>
      </c>
      <c r="AT633" s="205" t="s">
        <v>144</v>
      </c>
      <c r="AU633" s="205" t="s">
        <v>149</v>
      </c>
      <c r="AY633" s="17" t="s">
        <v>142</v>
      </c>
      <c r="BE633" s="206">
        <f>IF(N633="základní",J633,0)</f>
        <v>0</v>
      </c>
      <c r="BF633" s="206">
        <f>IF(N633="snížená",J633,0)</f>
        <v>0</v>
      </c>
      <c r="BG633" s="206">
        <f>IF(N633="zákl. přenesená",J633,0)</f>
        <v>0</v>
      </c>
      <c r="BH633" s="206">
        <f>IF(N633="sníž. přenesená",J633,0)</f>
        <v>0</v>
      </c>
      <c r="BI633" s="206">
        <f>IF(N633="nulová",J633,0)</f>
        <v>0</v>
      </c>
      <c r="BJ633" s="17" t="s">
        <v>149</v>
      </c>
      <c r="BK633" s="206">
        <f>ROUND(I633*H633,2)</f>
        <v>0</v>
      </c>
      <c r="BL633" s="17" t="s">
        <v>241</v>
      </c>
      <c r="BM633" s="205" t="s">
        <v>775</v>
      </c>
    </row>
    <row r="634" spans="2:65" s="12" customFormat="1" ht="22.5">
      <c r="B634" s="207"/>
      <c r="C634" s="208"/>
      <c r="D634" s="209" t="s">
        <v>151</v>
      </c>
      <c r="E634" s="210" t="s">
        <v>1</v>
      </c>
      <c r="F634" s="211" t="s">
        <v>776</v>
      </c>
      <c r="G634" s="208"/>
      <c r="H634" s="212">
        <v>41.95</v>
      </c>
      <c r="I634" s="213"/>
      <c r="J634" s="208"/>
      <c r="K634" s="208"/>
      <c r="L634" s="214"/>
      <c r="M634" s="215"/>
      <c r="N634" s="216"/>
      <c r="O634" s="216"/>
      <c r="P634" s="216"/>
      <c r="Q634" s="216"/>
      <c r="R634" s="216"/>
      <c r="S634" s="216"/>
      <c r="T634" s="217"/>
      <c r="AT634" s="218" t="s">
        <v>151</v>
      </c>
      <c r="AU634" s="218" t="s">
        <v>149</v>
      </c>
      <c r="AV634" s="12" t="s">
        <v>149</v>
      </c>
      <c r="AW634" s="12" t="s">
        <v>33</v>
      </c>
      <c r="AX634" s="12" t="s">
        <v>77</v>
      </c>
      <c r="AY634" s="218" t="s">
        <v>142</v>
      </c>
    </row>
    <row r="635" spans="2:65" s="12" customFormat="1" ht="22.5">
      <c r="B635" s="207"/>
      <c r="C635" s="208"/>
      <c r="D635" s="209" t="s">
        <v>151</v>
      </c>
      <c r="E635" s="210" t="s">
        <v>1</v>
      </c>
      <c r="F635" s="211" t="s">
        <v>777</v>
      </c>
      <c r="G635" s="208"/>
      <c r="H635" s="212">
        <v>45.854999999999997</v>
      </c>
      <c r="I635" s="213"/>
      <c r="J635" s="208"/>
      <c r="K635" s="208"/>
      <c r="L635" s="214"/>
      <c r="M635" s="215"/>
      <c r="N635" s="216"/>
      <c r="O635" s="216"/>
      <c r="P635" s="216"/>
      <c r="Q635" s="216"/>
      <c r="R635" s="216"/>
      <c r="S635" s="216"/>
      <c r="T635" s="217"/>
      <c r="AT635" s="218" t="s">
        <v>151</v>
      </c>
      <c r="AU635" s="218" t="s">
        <v>149</v>
      </c>
      <c r="AV635" s="12" t="s">
        <v>149</v>
      </c>
      <c r="AW635" s="12" t="s">
        <v>33</v>
      </c>
      <c r="AX635" s="12" t="s">
        <v>77</v>
      </c>
      <c r="AY635" s="218" t="s">
        <v>142</v>
      </c>
    </row>
    <row r="636" spans="2:65" s="12" customFormat="1" ht="22.5">
      <c r="B636" s="207"/>
      <c r="C636" s="208"/>
      <c r="D636" s="209" t="s">
        <v>151</v>
      </c>
      <c r="E636" s="210" t="s">
        <v>1</v>
      </c>
      <c r="F636" s="211" t="s">
        <v>778</v>
      </c>
      <c r="G636" s="208"/>
      <c r="H636" s="212">
        <v>47.13</v>
      </c>
      <c r="I636" s="213"/>
      <c r="J636" s="208"/>
      <c r="K636" s="208"/>
      <c r="L636" s="214"/>
      <c r="M636" s="215"/>
      <c r="N636" s="216"/>
      <c r="O636" s="216"/>
      <c r="P636" s="216"/>
      <c r="Q636" s="216"/>
      <c r="R636" s="216"/>
      <c r="S636" s="216"/>
      <c r="T636" s="217"/>
      <c r="AT636" s="218" t="s">
        <v>151</v>
      </c>
      <c r="AU636" s="218" t="s">
        <v>149</v>
      </c>
      <c r="AV636" s="12" t="s">
        <v>149</v>
      </c>
      <c r="AW636" s="12" t="s">
        <v>33</v>
      </c>
      <c r="AX636" s="12" t="s">
        <v>77</v>
      </c>
      <c r="AY636" s="218" t="s">
        <v>142</v>
      </c>
    </row>
    <row r="637" spans="2:65" s="12" customFormat="1" ht="22.5">
      <c r="B637" s="207"/>
      <c r="C637" s="208"/>
      <c r="D637" s="209" t="s">
        <v>151</v>
      </c>
      <c r="E637" s="210" t="s">
        <v>1</v>
      </c>
      <c r="F637" s="211" t="s">
        <v>779</v>
      </c>
      <c r="G637" s="208"/>
      <c r="H637" s="212">
        <v>28.16</v>
      </c>
      <c r="I637" s="213"/>
      <c r="J637" s="208"/>
      <c r="K637" s="208"/>
      <c r="L637" s="214"/>
      <c r="M637" s="215"/>
      <c r="N637" s="216"/>
      <c r="O637" s="216"/>
      <c r="P637" s="216"/>
      <c r="Q637" s="216"/>
      <c r="R637" s="216"/>
      <c r="S637" s="216"/>
      <c r="T637" s="217"/>
      <c r="AT637" s="218" t="s">
        <v>151</v>
      </c>
      <c r="AU637" s="218" t="s">
        <v>149</v>
      </c>
      <c r="AV637" s="12" t="s">
        <v>149</v>
      </c>
      <c r="AW637" s="12" t="s">
        <v>33</v>
      </c>
      <c r="AX637" s="12" t="s">
        <v>77</v>
      </c>
      <c r="AY637" s="218" t="s">
        <v>142</v>
      </c>
    </row>
    <row r="638" spans="2:65" s="12" customFormat="1" ht="11.25">
      <c r="B638" s="207"/>
      <c r="C638" s="208"/>
      <c r="D638" s="209" t="s">
        <v>151</v>
      </c>
      <c r="E638" s="210" t="s">
        <v>1</v>
      </c>
      <c r="F638" s="211" t="s">
        <v>780</v>
      </c>
      <c r="G638" s="208"/>
      <c r="H638" s="212">
        <v>10.46</v>
      </c>
      <c r="I638" s="213"/>
      <c r="J638" s="208"/>
      <c r="K638" s="208"/>
      <c r="L638" s="214"/>
      <c r="M638" s="215"/>
      <c r="N638" s="216"/>
      <c r="O638" s="216"/>
      <c r="P638" s="216"/>
      <c r="Q638" s="216"/>
      <c r="R638" s="216"/>
      <c r="S638" s="216"/>
      <c r="T638" s="217"/>
      <c r="AT638" s="218" t="s">
        <v>151</v>
      </c>
      <c r="AU638" s="218" t="s">
        <v>149</v>
      </c>
      <c r="AV638" s="12" t="s">
        <v>149</v>
      </c>
      <c r="AW638" s="12" t="s">
        <v>33</v>
      </c>
      <c r="AX638" s="12" t="s">
        <v>77</v>
      </c>
      <c r="AY638" s="218" t="s">
        <v>142</v>
      </c>
    </row>
    <row r="639" spans="2:65" s="12" customFormat="1" ht="11.25">
      <c r="B639" s="207"/>
      <c r="C639" s="208"/>
      <c r="D639" s="209" t="s">
        <v>151</v>
      </c>
      <c r="E639" s="210" t="s">
        <v>1</v>
      </c>
      <c r="F639" s="211" t="s">
        <v>781</v>
      </c>
      <c r="G639" s="208"/>
      <c r="H639" s="212">
        <v>6.26</v>
      </c>
      <c r="I639" s="213"/>
      <c r="J639" s="208"/>
      <c r="K639" s="208"/>
      <c r="L639" s="214"/>
      <c r="M639" s="215"/>
      <c r="N639" s="216"/>
      <c r="O639" s="216"/>
      <c r="P639" s="216"/>
      <c r="Q639" s="216"/>
      <c r="R639" s="216"/>
      <c r="S639" s="216"/>
      <c r="T639" s="217"/>
      <c r="AT639" s="218" t="s">
        <v>151</v>
      </c>
      <c r="AU639" s="218" t="s">
        <v>149</v>
      </c>
      <c r="AV639" s="12" t="s">
        <v>149</v>
      </c>
      <c r="AW639" s="12" t="s">
        <v>33</v>
      </c>
      <c r="AX639" s="12" t="s">
        <v>77</v>
      </c>
      <c r="AY639" s="218" t="s">
        <v>142</v>
      </c>
    </row>
    <row r="640" spans="2:65" s="12" customFormat="1" ht="11.25">
      <c r="B640" s="207"/>
      <c r="C640" s="208"/>
      <c r="D640" s="209" t="s">
        <v>151</v>
      </c>
      <c r="E640" s="210" t="s">
        <v>1</v>
      </c>
      <c r="F640" s="211" t="s">
        <v>782</v>
      </c>
      <c r="G640" s="208"/>
      <c r="H640" s="212">
        <v>3.26</v>
      </c>
      <c r="I640" s="213"/>
      <c r="J640" s="208"/>
      <c r="K640" s="208"/>
      <c r="L640" s="214"/>
      <c r="M640" s="215"/>
      <c r="N640" s="216"/>
      <c r="O640" s="216"/>
      <c r="P640" s="216"/>
      <c r="Q640" s="216"/>
      <c r="R640" s="216"/>
      <c r="S640" s="216"/>
      <c r="T640" s="217"/>
      <c r="AT640" s="218" t="s">
        <v>151</v>
      </c>
      <c r="AU640" s="218" t="s">
        <v>149</v>
      </c>
      <c r="AV640" s="12" t="s">
        <v>149</v>
      </c>
      <c r="AW640" s="12" t="s">
        <v>33</v>
      </c>
      <c r="AX640" s="12" t="s">
        <v>77</v>
      </c>
      <c r="AY640" s="218" t="s">
        <v>142</v>
      </c>
    </row>
    <row r="641" spans="2:65" s="13" customFormat="1" ht="11.25">
      <c r="B641" s="219"/>
      <c r="C641" s="220"/>
      <c r="D641" s="209" t="s">
        <v>151</v>
      </c>
      <c r="E641" s="221" t="s">
        <v>1</v>
      </c>
      <c r="F641" s="222" t="s">
        <v>157</v>
      </c>
      <c r="G641" s="220"/>
      <c r="H641" s="223">
        <v>183.07499999999999</v>
      </c>
      <c r="I641" s="224"/>
      <c r="J641" s="220"/>
      <c r="K641" s="220"/>
      <c r="L641" s="225"/>
      <c r="M641" s="226"/>
      <c r="N641" s="227"/>
      <c r="O641" s="227"/>
      <c r="P641" s="227"/>
      <c r="Q641" s="227"/>
      <c r="R641" s="227"/>
      <c r="S641" s="227"/>
      <c r="T641" s="228"/>
      <c r="AT641" s="229" t="s">
        <v>151</v>
      </c>
      <c r="AU641" s="229" t="s">
        <v>149</v>
      </c>
      <c r="AV641" s="13" t="s">
        <v>87</v>
      </c>
      <c r="AW641" s="13" t="s">
        <v>33</v>
      </c>
      <c r="AX641" s="13" t="s">
        <v>85</v>
      </c>
      <c r="AY641" s="229" t="s">
        <v>142</v>
      </c>
    </row>
    <row r="642" spans="2:65" s="1" customFormat="1" ht="16.5" customHeight="1">
      <c r="B642" s="34"/>
      <c r="C642" s="194" t="s">
        <v>783</v>
      </c>
      <c r="D642" s="194" t="s">
        <v>144</v>
      </c>
      <c r="E642" s="195" t="s">
        <v>784</v>
      </c>
      <c r="F642" s="196" t="s">
        <v>785</v>
      </c>
      <c r="G642" s="197" t="s">
        <v>147</v>
      </c>
      <c r="H642" s="198">
        <v>178.595</v>
      </c>
      <c r="I642" s="199"/>
      <c r="J642" s="200">
        <f>ROUND(I642*H642,2)</f>
        <v>0</v>
      </c>
      <c r="K642" s="196" t="s">
        <v>160</v>
      </c>
      <c r="L642" s="38"/>
      <c r="M642" s="201" t="s">
        <v>1</v>
      </c>
      <c r="N642" s="202" t="s">
        <v>43</v>
      </c>
      <c r="O642" s="66"/>
      <c r="P642" s="203">
        <f>O642*H642</f>
        <v>0</v>
      </c>
      <c r="Q642" s="203">
        <v>1E-3</v>
      </c>
      <c r="R642" s="203">
        <f>Q642*H642</f>
        <v>0.178595</v>
      </c>
      <c r="S642" s="203">
        <v>3.1E-4</v>
      </c>
      <c r="T642" s="204">
        <f>S642*H642</f>
        <v>5.5364450000000003E-2</v>
      </c>
      <c r="AR642" s="205" t="s">
        <v>241</v>
      </c>
      <c r="AT642" s="205" t="s">
        <v>144</v>
      </c>
      <c r="AU642" s="205" t="s">
        <v>149</v>
      </c>
      <c r="AY642" s="17" t="s">
        <v>142</v>
      </c>
      <c r="BE642" s="206">
        <f>IF(N642="základní",J642,0)</f>
        <v>0</v>
      </c>
      <c r="BF642" s="206">
        <f>IF(N642="snížená",J642,0)</f>
        <v>0</v>
      </c>
      <c r="BG642" s="206">
        <f>IF(N642="zákl. přenesená",J642,0)</f>
        <v>0</v>
      </c>
      <c r="BH642" s="206">
        <f>IF(N642="sníž. přenesená",J642,0)</f>
        <v>0</v>
      </c>
      <c r="BI642" s="206">
        <f>IF(N642="nulová",J642,0)</f>
        <v>0</v>
      </c>
      <c r="BJ642" s="17" t="s">
        <v>149</v>
      </c>
      <c r="BK642" s="206">
        <f>ROUND(I642*H642,2)</f>
        <v>0</v>
      </c>
      <c r="BL642" s="17" t="s">
        <v>241</v>
      </c>
      <c r="BM642" s="205" t="s">
        <v>786</v>
      </c>
    </row>
    <row r="643" spans="2:65" s="12" customFormat="1" ht="22.5">
      <c r="B643" s="207"/>
      <c r="C643" s="208"/>
      <c r="D643" s="209" t="s">
        <v>151</v>
      </c>
      <c r="E643" s="210" t="s">
        <v>1</v>
      </c>
      <c r="F643" s="211" t="s">
        <v>776</v>
      </c>
      <c r="G643" s="208"/>
      <c r="H643" s="212">
        <v>41.95</v>
      </c>
      <c r="I643" s="213"/>
      <c r="J643" s="208"/>
      <c r="K643" s="208"/>
      <c r="L643" s="214"/>
      <c r="M643" s="215"/>
      <c r="N643" s="216"/>
      <c r="O643" s="216"/>
      <c r="P643" s="216"/>
      <c r="Q643" s="216"/>
      <c r="R643" s="216"/>
      <c r="S643" s="216"/>
      <c r="T643" s="217"/>
      <c r="AT643" s="218" t="s">
        <v>151</v>
      </c>
      <c r="AU643" s="218" t="s">
        <v>149</v>
      </c>
      <c r="AV643" s="12" t="s">
        <v>149</v>
      </c>
      <c r="AW643" s="12" t="s">
        <v>33</v>
      </c>
      <c r="AX643" s="12" t="s">
        <v>77</v>
      </c>
      <c r="AY643" s="218" t="s">
        <v>142</v>
      </c>
    </row>
    <row r="644" spans="2:65" s="12" customFormat="1" ht="22.5">
      <c r="B644" s="207"/>
      <c r="C644" s="208"/>
      <c r="D644" s="209" t="s">
        <v>151</v>
      </c>
      <c r="E644" s="210" t="s">
        <v>1</v>
      </c>
      <c r="F644" s="211" t="s">
        <v>777</v>
      </c>
      <c r="G644" s="208"/>
      <c r="H644" s="212">
        <v>45.854999999999997</v>
      </c>
      <c r="I644" s="213"/>
      <c r="J644" s="208"/>
      <c r="K644" s="208"/>
      <c r="L644" s="214"/>
      <c r="M644" s="215"/>
      <c r="N644" s="216"/>
      <c r="O644" s="216"/>
      <c r="P644" s="216"/>
      <c r="Q644" s="216"/>
      <c r="R644" s="216"/>
      <c r="S644" s="216"/>
      <c r="T644" s="217"/>
      <c r="AT644" s="218" t="s">
        <v>151</v>
      </c>
      <c r="AU644" s="218" t="s">
        <v>149</v>
      </c>
      <c r="AV644" s="12" t="s">
        <v>149</v>
      </c>
      <c r="AW644" s="12" t="s">
        <v>33</v>
      </c>
      <c r="AX644" s="12" t="s">
        <v>77</v>
      </c>
      <c r="AY644" s="218" t="s">
        <v>142</v>
      </c>
    </row>
    <row r="645" spans="2:65" s="12" customFormat="1" ht="22.5">
      <c r="B645" s="207"/>
      <c r="C645" s="208"/>
      <c r="D645" s="209" t="s">
        <v>151</v>
      </c>
      <c r="E645" s="210" t="s">
        <v>1</v>
      </c>
      <c r="F645" s="211" t="s">
        <v>778</v>
      </c>
      <c r="G645" s="208"/>
      <c r="H645" s="212">
        <v>47.13</v>
      </c>
      <c r="I645" s="213"/>
      <c r="J645" s="208"/>
      <c r="K645" s="208"/>
      <c r="L645" s="214"/>
      <c r="M645" s="215"/>
      <c r="N645" s="216"/>
      <c r="O645" s="216"/>
      <c r="P645" s="216"/>
      <c r="Q645" s="216"/>
      <c r="R645" s="216"/>
      <c r="S645" s="216"/>
      <c r="T645" s="217"/>
      <c r="AT645" s="218" t="s">
        <v>151</v>
      </c>
      <c r="AU645" s="218" t="s">
        <v>149</v>
      </c>
      <c r="AV645" s="12" t="s">
        <v>149</v>
      </c>
      <c r="AW645" s="12" t="s">
        <v>33</v>
      </c>
      <c r="AX645" s="12" t="s">
        <v>77</v>
      </c>
      <c r="AY645" s="218" t="s">
        <v>142</v>
      </c>
    </row>
    <row r="646" spans="2:65" s="12" customFormat="1" ht="22.5">
      <c r="B646" s="207"/>
      <c r="C646" s="208"/>
      <c r="D646" s="209" t="s">
        <v>151</v>
      </c>
      <c r="E646" s="210" t="s">
        <v>1</v>
      </c>
      <c r="F646" s="211" t="s">
        <v>779</v>
      </c>
      <c r="G646" s="208"/>
      <c r="H646" s="212">
        <v>28.16</v>
      </c>
      <c r="I646" s="213"/>
      <c r="J646" s="208"/>
      <c r="K646" s="208"/>
      <c r="L646" s="214"/>
      <c r="M646" s="215"/>
      <c r="N646" s="216"/>
      <c r="O646" s="216"/>
      <c r="P646" s="216"/>
      <c r="Q646" s="216"/>
      <c r="R646" s="216"/>
      <c r="S646" s="216"/>
      <c r="T646" s="217"/>
      <c r="AT646" s="218" t="s">
        <v>151</v>
      </c>
      <c r="AU646" s="218" t="s">
        <v>149</v>
      </c>
      <c r="AV646" s="12" t="s">
        <v>149</v>
      </c>
      <c r="AW646" s="12" t="s">
        <v>33</v>
      </c>
      <c r="AX646" s="12" t="s">
        <v>77</v>
      </c>
      <c r="AY646" s="218" t="s">
        <v>142</v>
      </c>
    </row>
    <row r="647" spans="2:65" s="12" customFormat="1" ht="11.25">
      <c r="B647" s="207"/>
      <c r="C647" s="208"/>
      <c r="D647" s="209" t="s">
        <v>151</v>
      </c>
      <c r="E647" s="210" t="s">
        <v>1</v>
      </c>
      <c r="F647" s="211" t="s">
        <v>780</v>
      </c>
      <c r="G647" s="208"/>
      <c r="H647" s="212">
        <v>10.46</v>
      </c>
      <c r="I647" s="213"/>
      <c r="J647" s="208"/>
      <c r="K647" s="208"/>
      <c r="L647" s="214"/>
      <c r="M647" s="215"/>
      <c r="N647" s="216"/>
      <c r="O647" s="216"/>
      <c r="P647" s="216"/>
      <c r="Q647" s="216"/>
      <c r="R647" s="216"/>
      <c r="S647" s="216"/>
      <c r="T647" s="217"/>
      <c r="AT647" s="218" t="s">
        <v>151</v>
      </c>
      <c r="AU647" s="218" t="s">
        <v>149</v>
      </c>
      <c r="AV647" s="12" t="s">
        <v>149</v>
      </c>
      <c r="AW647" s="12" t="s">
        <v>33</v>
      </c>
      <c r="AX647" s="12" t="s">
        <v>77</v>
      </c>
      <c r="AY647" s="218" t="s">
        <v>142</v>
      </c>
    </row>
    <row r="648" spans="2:65" s="12" customFormat="1" ht="11.25">
      <c r="B648" s="207"/>
      <c r="C648" s="208"/>
      <c r="D648" s="209" t="s">
        <v>151</v>
      </c>
      <c r="E648" s="210" t="s">
        <v>1</v>
      </c>
      <c r="F648" s="211" t="s">
        <v>787</v>
      </c>
      <c r="G648" s="208"/>
      <c r="H648" s="212">
        <v>3.6</v>
      </c>
      <c r="I648" s="213"/>
      <c r="J648" s="208"/>
      <c r="K648" s="208"/>
      <c r="L648" s="214"/>
      <c r="M648" s="215"/>
      <c r="N648" s="216"/>
      <c r="O648" s="216"/>
      <c r="P648" s="216"/>
      <c r="Q648" s="216"/>
      <c r="R648" s="216"/>
      <c r="S648" s="216"/>
      <c r="T648" s="217"/>
      <c r="AT648" s="218" t="s">
        <v>151</v>
      </c>
      <c r="AU648" s="218" t="s">
        <v>149</v>
      </c>
      <c r="AV648" s="12" t="s">
        <v>149</v>
      </c>
      <c r="AW648" s="12" t="s">
        <v>33</v>
      </c>
      <c r="AX648" s="12" t="s">
        <v>77</v>
      </c>
      <c r="AY648" s="218" t="s">
        <v>142</v>
      </c>
    </row>
    <row r="649" spans="2:65" s="12" customFormat="1" ht="11.25">
      <c r="B649" s="207"/>
      <c r="C649" s="208"/>
      <c r="D649" s="209" t="s">
        <v>151</v>
      </c>
      <c r="E649" s="210" t="s">
        <v>1</v>
      </c>
      <c r="F649" s="211" t="s">
        <v>788</v>
      </c>
      <c r="G649" s="208"/>
      <c r="H649" s="212">
        <v>1.44</v>
      </c>
      <c r="I649" s="213"/>
      <c r="J649" s="208"/>
      <c r="K649" s="208"/>
      <c r="L649" s="214"/>
      <c r="M649" s="215"/>
      <c r="N649" s="216"/>
      <c r="O649" s="216"/>
      <c r="P649" s="216"/>
      <c r="Q649" s="216"/>
      <c r="R649" s="216"/>
      <c r="S649" s="216"/>
      <c r="T649" s="217"/>
      <c r="AT649" s="218" t="s">
        <v>151</v>
      </c>
      <c r="AU649" s="218" t="s">
        <v>149</v>
      </c>
      <c r="AV649" s="12" t="s">
        <v>149</v>
      </c>
      <c r="AW649" s="12" t="s">
        <v>33</v>
      </c>
      <c r="AX649" s="12" t="s">
        <v>77</v>
      </c>
      <c r="AY649" s="218" t="s">
        <v>142</v>
      </c>
    </row>
    <row r="650" spans="2:65" s="13" customFormat="1" ht="11.25">
      <c r="B650" s="219"/>
      <c r="C650" s="220"/>
      <c r="D650" s="209" t="s">
        <v>151</v>
      </c>
      <c r="E650" s="221" t="s">
        <v>1</v>
      </c>
      <c r="F650" s="222" t="s">
        <v>157</v>
      </c>
      <c r="G650" s="220"/>
      <c r="H650" s="223">
        <v>178.595</v>
      </c>
      <c r="I650" s="224"/>
      <c r="J650" s="220"/>
      <c r="K650" s="220"/>
      <c r="L650" s="225"/>
      <c r="M650" s="226"/>
      <c r="N650" s="227"/>
      <c r="O650" s="227"/>
      <c r="P650" s="227"/>
      <c r="Q650" s="227"/>
      <c r="R650" s="227"/>
      <c r="S650" s="227"/>
      <c r="T650" s="228"/>
      <c r="AT650" s="229" t="s">
        <v>151</v>
      </c>
      <c r="AU650" s="229" t="s">
        <v>149</v>
      </c>
      <c r="AV650" s="13" t="s">
        <v>87</v>
      </c>
      <c r="AW650" s="13" t="s">
        <v>33</v>
      </c>
      <c r="AX650" s="13" t="s">
        <v>85</v>
      </c>
      <c r="AY650" s="229" t="s">
        <v>142</v>
      </c>
    </row>
    <row r="651" spans="2:65" s="1" customFormat="1" ht="24" customHeight="1">
      <c r="B651" s="34"/>
      <c r="C651" s="194" t="s">
        <v>789</v>
      </c>
      <c r="D651" s="194" t="s">
        <v>144</v>
      </c>
      <c r="E651" s="195" t="s">
        <v>790</v>
      </c>
      <c r="F651" s="196" t="s">
        <v>791</v>
      </c>
      <c r="G651" s="197" t="s">
        <v>147</v>
      </c>
      <c r="H651" s="198">
        <v>183.07499999999999</v>
      </c>
      <c r="I651" s="199"/>
      <c r="J651" s="200">
        <f>ROUND(I651*H651,2)</f>
        <v>0</v>
      </c>
      <c r="K651" s="196" t="s">
        <v>160</v>
      </c>
      <c r="L651" s="38"/>
      <c r="M651" s="201" t="s">
        <v>1</v>
      </c>
      <c r="N651" s="202" t="s">
        <v>43</v>
      </c>
      <c r="O651" s="66"/>
      <c r="P651" s="203">
        <f>O651*H651</f>
        <v>0</v>
      </c>
      <c r="Q651" s="203">
        <v>2.0000000000000001E-4</v>
      </c>
      <c r="R651" s="203">
        <f>Q651*H651</f>
        <v>3.6615000000000002E-2</v>
      </c>
      <c r="S651" s="203">
        <v>0</v>
      </c>
      <c r="T651" s="204">
        <f>S651*H651</f>
        <v>0</v>
      </c>
      <c r="AR651" s="205" t="s">
        <v>241</v>
      </c>
      <c r="AT651" s="205" t="s">
        <v>144</v>
      </c>
      <c r="AU651" s="205" t="s">
        <v>149</v>
      </c>
      <c r="AY651" s="17" t="s">
        <v>142</v>
      </c>
      <c r="BE651" s="206">
        <f>IF(N651="základní",J651,0)</f>
        <v>0</v>
      </c>
      <c r="BF651" s="206">
        <f>IF(N651="snížená",J651,0)</f>
        <v>0</v>
      </c>
      <c r="BG651" s="206">
        <f>IF(N651="zákl. přenesená",J651,0)</f>
        <v>0</v>
      </c>
      <c r="BH651" s="206">
        <f>IF(N651="sníž. přenesená",J651,0)</f>
        <v>0</v>
      </c>
      <c r="BI651" s="206">
        <f>IF(N651="nulová",J651,0)</f>
        <v>0</v>
      </c>
      <c r="BJ651" s="17" t="s">
        <v>149</v>
      </c>
      <c r="BK651" s="206">
        <f>ROUND(I651*H651,2)</f>
        <v>0</v>
      </c>
      <c r="BL651" s="17" t="s">
        <v>241</v>
      </c>
      <c r="BM651" s="205" t="s">
        <v>792</v>
      </c>
    </row>
    <row r="652" spans="2:65" s="12" customFormat="1" ht="22.5">
      <c r="B652" s="207"/>
      <c r="C652" s="208"/>
      <c r="D652" s="209" t="s">
        <v>151</v>
      </c>
      <c r="E652" s="210" t="s">
        <v>1</v>
      </c>
      <c r="F652" s="211" t="s">
        <v>776</v>
      </c>
      <c r="G652" s="208"/>
      <c r="H652" s="212">
        <v>41.95</v>
      </c>
      <c r="I652" s="213"/>
      <c r="J652" s="208"/>
      <c r="K652" s="208"/>
      <c r="L652" s="214"/>
      <c r="M652" s="215"/>
      <c r="N652" s="216"/>
      <c r="O652" s="216"/>
      <c r="P652" s="216"/>
      <c r="Q652" s="216"/>
      <c r="R652" s="216"/>
      <c r="S652" s="216"/>
      <c r="T652" s="217"/>
      <c r="AT652" s="218" t="s">
        <v>151</v>
      </c>
      <c r="AU652" s="218" t="s">
        <v>149</v>
      </c>
      <c r="AV652" s="12" t="s">
        <v>149</v>
      </c>
      <c r="AW652" s="12" t="s">
        <v>33</v>
      </c>
      <c r="AX652" s="12" t="s">
        <v>77</v>
      </c>
      <c r="AY652" s="218" t="s">
        <v>142</v>
      </c>
    </row>
    <row r="653" spans="2:65" s="12" customFormat="1" ht="22.5">
      <c r="B653" s="207"/>
      <c r="C653" s="208"/>
      <c r="D653" s="209" t="s">
        <v>151</v>
      </c>
      <c r="E653" s="210" t="s">
        <v>1</v>
      </c>
      <c r="F653" s="211" t="s">
        <v>777</v>
      </c>
      <c r="G653" s="208"/>
      <c r="H653" s="212">
        <v>45.854999999999997</v>
      </c>
      <c r="I653" s="213"/>
      <c r="J653" s="208"/>
      <c r="K653" s="208"/>
      <c r="L653" s="214"/>
      <c r="M653" s="215"/>
      <c r="N653" s="216"/>
      <c r="O653" s="216"/>
      <c r="P653" s="216"/>
      <c r="Q653" s="216"/>
      <c r="R653" s="216"/>
      <c r="S653" s="216"/>
      <c r="T653" s="217"/>
      <c r="AT653" s="218" t="s">
        <v>151</v>
      </c>
      <c r="AU653" s="218" t="s">
        <v>149</v>
      </c>
      <c r="AV653" s="12" t="s">
        <v>149</v>
      </c>
      <c r="AW653" s="12" t="s">
        <v>33</v>
      </c>
      <c r="AX653" s="12" t="s">
        <v>77</v>
      </c>
      <c r="AY653" s="218" t="s">
        <v>142</v>
      </c>
    </row>
    <row r="654" spans="2:65" s="12" customFormat="1" ht="22.5">
      <c r="B654" s="207"/>
      <c r="C654" s="208"/>
      <c r="D654" s="209" t="s">
        <v>151</v>
      </c>
      <c r="E654" s="210" t="s">
        <v>1</v>
      </c>
      <c r="F654" s="211" t="s">
        <v>778</v>
      </c>
      <c r="G654" s="208"/>
      <c r="H654" s="212">
        <v>47.13</v>
      </c>
      <c r="I654" s="213"/>
      <c r="J654" s="208"/>
      <c r="K654" s="208"/>
      <c r="L654" s="214"/>
      <c r="M654" s="215"/>
      <c r="N654" s="216"/>
      <c r="O654" s="216"/>
      <c r="P654" s="216"/>
      <c r="Q654" s="216"/>
      <c r="R654" s="216"/>
      <c r="S654" s="216"/>
      <c r="T654" s="217"/>
      <c r="AT654" s="218" t="s">
        <v>151</v>
      </c>
      <c r="AU654" s="218" t="s">
        <v>149</v>
      </c>
      <c r="AV654" s="12" t="s">
        <v>149</v>
      </c>
      <c r="AW654" s="12" t="s">
        <v>33</v>
      </c>
      <c r="AX654" s="12" t="s">
        <v>77</v>
      </c>
      <c r="AY654" s="218" t="s">
        <v>142</v>
      </c>
    </row>
    <row r="655" spans="2:65" s="12" customFormat="1" ht="22.5">
      <c r="B655" s="207"/>
      <c r="C655" s="208"/>
      <c r="D655" s="209" t="s">
        <v>151</v>
      </c>
      <c r="E655" s="210" t="s">
        <v>1</v>
      </c>
      <c r="F655" s="211" t="s">
        <v>779</v>
      </c>
      <c r="G655" s="208"/>
      <c r="H655" s="212">
        <v>28.16</v>
      </c>
      <c r="I655" s="213"/>
      <c r="J655" s="208"/>
      <c r="K655" s="208"/>
      <c r="L655" s="214"/>
      <c r="M655" s="215"/>
      <c r="N655" s="216"/>
      <c r="O655" s="216"/>
      <c r="P655" s="216"/>
      <c r="Q655" s="216"/>
      <c r="R655" s="216"/>
      <c r="S655" s="216"/>
      <c r="T655" s="217"/>
      <c r="AT655" s="218" t="s">
        <v>151</v>
      </c>
      <c r="AU655" s="218" t="s">
        <v>149</v>
      </c>
      <c r="AV655" s="12" t="s">
        <v>149</v>
      </c>
      <c r="AW655" s="12" t="s">
        <v>33</v>
      </c>
      <c r="AX655" s="12" t="s">
        <v>77</v>
      </c>
      <c r="AY655" s="218" t="s">
        <v>142</v>
      </c>
    </row>
    <row r="656" spans="2:65" s="12" customFormat="1" ht="11.25">
      <c r="B656" s="207"/>
      <c r="C656" s="208"/>
      <c r="D656" s="209" t="s">
        <v>151</v>
      </c>
      <c r="E656" s="210" t="s">
        <v>1</v>
      </c>
      <c r="F656" s="211" t="s">
        <v>780</v>
      </c>
      <c r="G656" s="208"/>
      <c r="H656" s="212">
        <v>10.46</v>
      </c>
      <c r="I656" s="213"/>
      <c r="J656" s="208"/>
      <c r="K656" s="208"/>
      <c r="L656" s="214"/>
      <c r="M656" s="215"/>
      <c r="N656" s="216"/>
      <c r="O656" s="216"/>
      <c r="P656" s="216"/>
      <c r="Q656" s="216"/>
      <c r="R656" s="216"/>
      <c r="S656" s="216"/>
      <c r="T656" s="217"/>
      <c r="AT656" s="218" t="s">
        <v>151</v>
      </c>
      <c r="AU656" s="218" t="s">
        <v>149</v>
      </c>
      <c r="AV656" s="12" t="s">
        <v>149</v>
      </c>
      <c r="AW656" s="12" t="s">
        <v>33</v>
      </c>
      <c r="AX656" s="12" t="s">
        <v>77</v>
      </c>
      <c r="AY656" s="218" t="s">
        <v>142</v>
      </c>
    </row>
    <row r="657" spans="2:65" s="12" customFormat="1" ht="11.25">
      <c r="B657" s="207"/>
      <c r="C657" s="208"/>
      <c r="D657" s="209" t="s">
        <v>151</v>
      </c>
      <c r="E657" s="210" t="s">
        <v>1</v>
      </c>
      <c r="F657" s="211" t="s">
        <v>781</v>
      </c>
      <c r="G657" s="208"/>
      <c r="H657" s="212">
        <v>6.26</v>
      </c>
      <c r="I657" s="213"/>
      <c r="J657" s="208"/>
      <c r="K657" s="208"/>
      <c r="L657" s="214"/>
      <c r="M657" s="215"/>
      <c r="N657" s="216"/>
      <c r="O657" s="216"/>
      <c r="P657" s="216"/>
      <c r="Q657" s="216"/>
      <c r="R657" s="216"/>
      <c r="S657" s="216"/>
      <c r="T657" s="217"/>
      <c r="AT657" s="218" t="s">
        <v>151</v>
      </c>
      <c r="AU657" s="218" t="s">
        <v>149</v>
      </c>
      <c r="AV657" s="12" t="s">
        <v>149</v>
      </c>
      <c r="AW657" s="12" t="s">
        <v>33</v>
      </c>
      <c r="AX657" s="12" t="s">
        <v>77</v>
      </c>
      <c r="AY657" s="218" t="s">
        <v>142</v>
      </c>
    </row>
    <row r="658" spans="2:65" s="12" customFormat="1" ht="11.25">
      <c r="B658" s="207"/>
      <c r="C658" s="208"/>
      <c r="D658" s="209" t="s">
        <v>151</v>
      </c>
      <c r="E658" s="210" t="s">
        <v>1</v>
      </c>
      <c r="F658" s="211" t="s">
        <v>782</v>
      </c>
      <c r="G658" s="208"/>
      <c r="H658" s="212">
        <v>3.26</v>
      </c>
      <c r="I658" s="213"/>
      <c r="J658" s="208"/>
      <c r="K658" s="208"/>
      <c r="L658" s="214"/>
      <c r="M658" s="215"/>
      <c r="N658" s="216"/>
      <c r="O658" s="216"/>
      <c r="P658" s="216"/>
      <c r="Q658" s="216"/>
      <c r="R658" s="216"/>
      <c r="S658" s="216"/>
      <c r="T658" s="217"/>
      <c r="AT658" s="218" t="s">
        <v>151</v>
      </c>
      <c r="AU658" s="218" t="s">
        <v>149</v>
      </c>
      <c r="AV658" s="12" t="s">
        <v>149</v>
      </c>
      <c r="AW658" s="12" t="s">
        <v>33</v>
      </c>
      <c r="AX658" s="12" t="s">
        <v>77</v>
      </c>
      <c r="AY658" s="218" t="s">
        <v>142</v>
      </c>
    </row>
    <row r="659" spans="2:65" s="13" customFormat="1" ht="11.25">
      <c r="B659" s="219"/>
      <c r="C659" s="220"/>
      <c r="D659" s="209" t="s">
        <v>151</v>
      </c>
      <c r="E659" s="221" t="s">
        <v>1</v>
      </c>
      <c r="F659" s="222" t="s">
        <v>157</v>
      </c>
      <c r="G659" s="220"/>
      <c r="H659" s="223">
        <v>183.07499999999999</v>
      </c>
      <c r="I659" s="224"/>
      <c r="J659" s="220"/>
      <c r="K659" s="220"/>
      <c r="L659" s="225"/>
      <c r="M659" s="226"/>
      <c r="N659" s="227"/>
      <c r="O659" s="227"/>
      <c r="P659" s="227"/>
      <c r="Q659" s="227"/>
      <c r="R659" s="227"/>
      <c r="S659" s="227"/>
      <c r="T659" s="228"/>
      <c r="AT659" s="229" t="s">
        <v>151</v>
      </c>
      <c r="AU659" s="229" t="s">
        <v>149</v>
      </c>
      <c r="AV659" s="13" t="s">
        <v>87</v>
      </c>
      <c r="AW659" s="13" t="s">
        <v>33</v>
      </c>
      <c r="AX659" s="13" t="s">
        <v>85</v>
      </c>
      <c r="AY659" s="229" t="s">
        <v>142</v>
      </c>
    </row>
    <row r="660" spans="2:65" s="1" customFormat="1" ht="24" customHeight="1">
      <c r="B660" s="34"/>
      <c r="C660" s="194" t="s">
        <v>793</v>
      </c>
      <c r="D660" s="194" t="s">
        <v>144</v>
      </c>
      <c r="E660" s="195" t="s">
        <v>794</v>
      </c>
      <c r="F660" s="196" t="s">
        <v>795</v>
      </c>
      <c r="G660" s="197" t="s">
        <v>147</v>
      </c>
      <c r="H660" s="198">
        <v>183.07499999999999</v>
      </c>
      <c r="I660" s="199"/>
      <c r="J660" s="200">
        <f>ROUND(I660*H660,2)</f>
        <v>0</v>
      </c>
      <c r="K660" s="196" t="s">
        <v>796</v>
      </c>
      <c r="L660" s="38"/>
      <c r="M660" s="201" t="s">
        <v>1</v>
      </c>
      <c r="N660" s="202" t="s">
        <v>43</v>
      </c>
      <c r="O660" s="66"/>
      <c r="P660" s="203">
        <f>O660*H660</f>
        <v>0</v>
      </c>
      <c r="Q660" s="203">
        <v>2.9E-4</v>
      </c>
      <c r="R660" s="203">
        <f>Q660*H660</f>
        <v>5.309175E-2</v>
      </c>
      <c r="S660" s="203">
        <v>0</v>
      </c>
      <c r="T660" s="204">
        <f>S660*H660</f>
        <v>0</v>
      </c>
      <c r="AR660" s="205" t="s">
        <v>241</v>
      </c>
      <c r="AT660" s="205" t="s">
        <v>144</v>
      </c>
      <c r="AU660" s="205" t="s">
        <v>149</v>
      </c>
      <c r="AY660" s="17" t="s">
        <v>142</v>
      </c>
      <c r="BE660" s="206">
        <f>IF(N660="základní",J660,0)</f>
        <v>0</v>
      </c>
      <c r="BF660" s="206">
        <f>IF(N660="snížená",J660,0)</f>
        <v>0</v>
      </c>
      <c r="BG660" s="206">
        <f>IF(N660="zákl. přenesená",J660,0)</f>
        <v>0</v>
      </c>
      <c r="BH660" s="206">
        <f>IF(N660="sníž. přenesená",J660,0)</f>
        <v>0</v>
      </c>
      <c r="BI660" s="206">
        <f>IF(N660="nulová",J660,0)</f>
        <v>0</v>
      </c>
      <c r="BJ660" s="17" t="s">
        <v>149</v>
      </c>
      <c r="BK660" s="206">
        <f>ROUND(I660*H660,2)</f>
        <v>0</v>
      </c>
      <c r="BL660" s="17" t="s">
        <v>241</v>
      </c>
      <c r="BM660" s="205" t="s">
        <v>797</v>
      </c>
    </row>
    <row r="661" spans="2:65" s="12" customFormat="1" ht="22.5">
      <c r="B661" s="207"/>
      <c r="C661" s="208"/>
      <c r="D661" s="209" t="s">
        <v>151</v>
      </c>
      <c r="E661" s="210" t="s">
        <v>1</v>
      </c>
      <c r="F661" s="211" t="s">
        <v>776</v>
      </c>
      <c r="G661" s="208"/>
      <c r="H661" s="212">
        <v>41.95</v>
      </c>
      <c r="I661" s="213"/>
      <c r="J661" s="208"/>
      <c r="K661" s="208"/>
      <c r="L661" s="214"/>
      <c r="M661" s="215"/>
      <c r="N661" s="216"/>
      <c r="O661" s="216"/>
      <c r="P661" s="216"/>
      <c r="Q661" s="216"/>
      <c r="R661" s="216"/>
      <c r="S661" s="216"/>
      <c r="T661" s="217"/>
      <c r="AT661" s="218" t="s">
        <v>151</v>
      </c>
      <c r="AU661" s="218" t="s">
        <v>149</v>
      </c>
      <c r="AV661" s="12" t="s">
        <v>149</v>
      </c>
      <c r="AW661" s="12" t="s">
        <v>33</v>
      </c>
      <c r="AX661" s="12" t="s">
        <v>77</v>
      </c>
      <c r="AY661" s="218" t="s">
        <v>142</v>
      </c>
    </row>
    <row r="662" spans="2:65" s="12" customFormat="1" ht="22.5">
      <c r="B662" s="207"/>
      <c r="C662" s="208"/>
      <c r="D662" s="209" t="s">
        <v>151</v>
      </c>
      <c r="E662" s="210" t="s">
        <v>1</v>
      </c>
      <c r="F662" s="211" t="s">
        <v>777</v>
      </c>
      <c r="G662" s="208"/>
      <c r="H662" s="212">
        <v>45.854999999999997</v>
      </c>
      <c r="I662" s="213"/>
      <c r="J662" s="208"/>
      <c r="K662" s="208"/>
      <c r="L662" s="214"/>
      <c r="M662" s="215"/>
      <c r="N662" s="216"/>
      <c r="O662" s="216"/>
      <c r="P662" s="216"/>
      <c r="Q662" s="216"/>
      <c r="R662" s="216"/>
      <c r="S662" s="216"/>
      <c r="T662" s="217"/>
      <c r="AT662" s="218" t="s">
        <v>151</v>
      </c>
      <c r="AU662" s="218" t="s">
        <v>149</v>
      </c>
      <c r="AV662" s="12" t="s">
        <v>149</v>
      </c>
      <c r="AW662" s="12" t="s">
        <v>33</v>
      </c>
      <c r="AX662" s="12" t="s">
        <v>77</v>
      </c>
      <c r="AY662" s="218" t="s">
        <v>142</v>
      </c>
    </row>
    <row r="663" spans="2:65" s="12" customFormat="1" ht="22.5">
      <c r="B663" s="207"/>
      <c r="C663" s="208"/>
      <c r="D663" s="209" t="s">
        <v>151</v>
      </c>
      <c r="E663" s="210" t="s">
        <v>1</v>
      </c>
      <c r="F663" s="211" t="s">
        <v>778</v>
      </c>
      <c r="G663" s="208"/>
      <c r="H663" s="212">
        <v>47.13</v>
      </c>
      <c r="I663" s="213"/>
      <c r="J663" s="208"/>
      <c r="K663" s="208"/>
      <c r="L663" s="214"/>
      <c r="M663" s="215"/>
      <c r="N663" s="216"/>
      <c r="O663" s="216"/>
      <c r="P663" s="216"/>
      <c r="Q663" s="216"/>
      <c r="R663" s="216"/>
      <c r="S663" s="216"/>
      <c r="T663" s="217"/>
      <c r="AT663" s="218" t="s">
        <v>151</v>
      </c>
      <c r="AU663" s="218" t="s">
        <v>149</v>
      </c>
      <c r="AV663" s="12" t="s">
        <v>149</v>
      </c>
      <c r="AW663" s="12" t="s">
        <v>33</v>
      </c>
      <c r="AX663" s="12" t="s">
        <v>77</v>
      </c>
      <c r="AY663" s="218" t="s">
        <v>142</v>
      </c>
    </row>
    <row r="664" spans="2:65" s="12" customFormat="1" ht="22.5">
      <c r="B664" s="207"/>
      <c r="C664" s="208"/>
      <c r="D664" s="209" t="s">
        <v>151</v>
      </c>
      <c r="E664" s="210" t="s">
        <v>1</v>
      </c>
      <c r="F664" s="211" t="s">
        <v>779</v>
      </c>
      <c r="G664" s="208"/>
      <c r="H664" s="212">
        <v>28.16</v>
      </c>
      <c r="I664" s="213"/>
      <c r="J664" s="208"/>
      <c r="K664" s="208"/>
      <c r="L664" s="214"/>
      <c r="M664" s="215"/>
      <c r="N664" s="216"/>
      <c r="O664" s="216"/>
      <c r="P664" s="216"/>
      <c r="Q664" s="216"/>
      <c r="R664" s="216"/>
      <c r="S664" s="216"/>
      <c r="T664" s="217"/>
      <c r="AT664" s="218" t="s">
        <v>151</v>
      </c>
      <c r="AU664" s="218" t="s">
        <v>149</v>
      </c>
      <c r="AV664" s="12" t="s">
        <v>149</v>
      </c>
      <c r="AW664" s="12" t="s">
        <v>33</v>
      </c>
      <c r="AX664" s="12" t="s">
        <v>77</v>
      </c>
      <c r="AY664" s="218" t="s">
        <v>142</v>
      </c>
    </row>
    <row r="665" spans="2:65" s="12" customFormat="1" ht="11.25">
      <c r="B665" s="207"/>
      <c r="C665" s="208"/>
      <c r="D665" s="209" t="s">
        <v>151</v>
      </c>
      <c r="E665" s="210" t="s">
        <v>1</v>
      </c>
      <c r="F665" s="211" t="s">
        <v>780</v>
      </c>
      <c r="G665" s="208"/>
      <c r="H665" s="212">
        <v>10.46</v>
      </c>
      <c r="I665" s="213"/>
      <c r="J665" s="208"/>
      <c r="K665" s="208"/>
      <c r="L665" s="214"/>
      <c r="M665" s="215"/>
      <c r="N665" s="216"/>
      <c r="O665" s="216"/>
      <c r="P665" s="216"/>
      <c r="Q665" s="216"/>
      <c r="R665" s="216"/>
      <c r="S665" s="216"/>
      <c r="T665" s="217"/>
      <c r="AT665" s="218" t="s">
        <v>151</v>
      </c>
      <c r="AU665" s="218" t="s">
        <v>149</v>
      </c>
      <c r="AV665" s="12" t="s">
        <v>149</v>
      </c>
      <c r="AW665" s="12" t="s">
        <v>33</v>
      </c>
      <c r="AX665" s="12" t="s">
        <v>77</v>
      </c>
      <c r="AY665" s="218" t="s">
        <v>142</v>
      </c>
    </row>
    <row r="666" spans="2:65" s="12" customFormat="1" ht="11.25">
      <c r="B666" s="207"/>
      <c r="C666" s="208"/>
      <c r="D666" s="209" t="s">
        <v>151</v>
      </c>
      <c r="E666" s="210" t="s">
        <v>1</v>
      </c>
      <c r="F666" s="211" t="s">
        <v>781</v>
      </c>
      <c r="G666" s="208"/>
      <c r="H666" s="212">
        <v>6.26</v>
      </c>
      <c r="I666" s="213"/>
      <c r="J666" s="208"/>
      <c r="K666" s="208"/>
      <c r="L666" s="214"/>
      <c r="M666" s="215"/>
      <c r="N666" s="216"/>
      <c r="O666" s="216"/>
      <c r="P666" s="216"/>
      <c r="Q666" s="216"/>
      <c r="R666" s="216"/>
      <c r="S666" s="216"/>
      <c r="T666" s="217"/>
      <c r="AT666" s="218" t="s">
        <v>151</v>
      </c>
      <c r="AU666" s="218" t="s">
        <v>149</v>
      </c>
      <c r="AV666" s="12" t="s">
        <v>149</v>
      </c>
      <c r="AW666" s="12" t="s">
        <v>33</v>
      </c>
      <c r="AX666" s="12" t="s">
        <v>77</v>
      </c>
      <c r="AY666" s="218" t="s">
        <v>142</v>
      </c>
    </row>
    <row r="667" spans="2:65" s="12" customFormat="1" ht="11.25">
      <c r="B667" s="207"/>
      <c r="C667" s="208"/>
      <c r="D667" s="209" t="s">
        <v>151</v>
      </c>
      <c r="E667" s="210" t="s">
        <v>1</v>
      </c>
      <c r="F667" s="211" t="s">
        <v>782</v>
      </c>
      <c r="G667" s="208"/>
      <c r="H667" s="212">
        <v>3.26</v>
      </c>
      <c r="I667" s="213"/>
      <c r="J667" s="208"/>
      <c r="K667" s="208"/>
      <c r="L667" s="214"/>
      <c r="M667" s="215"/>
      <c r="N667" s="216"/>
      <c r="O667" s="216"/>
      <c r="P667" s="216"/>
      <c r="Q667" s="216"/>
      <c r="R667" s="216"/>
      <c r="S667" s="216"/>
      <c r="T667" s="217"/>
      <c r="AT667" s="218" t="s">
        <v>151</v>
      </c>
      <c r="AU667" s="218" t="s">
        <v>149</v>
      </c>
      <c r="AV667" s="12" t="s">
        <v>149</v>
      </c>
      <c r="AW667" s="12" t="s">
        <v>33</v>
      </c>
      <c r="AX667" s="12" t="s">
        <v>77</v>
      </c>
      <c r="AY667" s="218" t="s">
        <v>142</v>
      </c>
    </row>
    <row r="668" spans="2:65" s="13" customFormat="1" ht="11.25">
      <c r="B668" s="219"/>
      <c r="C668" s="220"/>
      <c r="D668" s="209" t="s">
        <v>151</v>
      </c>
      <c r="E668" s="221" t="s">
        <v>1</v>
      </c>
      <c r="F668" s="222" t="s">
        <v>157</v>
      </c>
      <c r="G668" s="220"/>
      <c r="H668" s="223">
        <v>183.07499999999999</v>
      </c>
      <c r="I668" s="224"/>
      <c r="J668" s="220"/>
      <c r="K668" s="220"/>
      <c r="L668" s="225"/>
      <c r="M668" s="226"/>
      <c r="N668" s="227"/>
      <c r="O668" s="227"/>
      <c r="P668" s="227"/>
      <c r="Q668" s="227"/>
      <c r="R668" s="227"/>
      <c r="S668" s="227"/>
      <c r="T668" s="228"/>
      <c r="AT668" s="229" t="s">
        <v>151</v>
      </c>
      <c r="AU668" s="229" t="s">
        <v>149</v>
      </c>
      <c r="AV668" s="13" t="s">
        <v>87</v>
      </c>
      <c r="AW668" s="13" t="s">
        <v>33</v>
      </c>
      <c r="AX668" s="13" t="s">
        <v>85</v>
      </c>
      <c r="AY668" s="229" t="s">
        <v>142</v>
      </c>
    </row>
    <row r="669" spans="2:65" s="11" customFormat="1" ht="25.9" customHeight="1">
      <c r="B669" s="179"/>
      <c r="C669" s="180"/>
      <c r="D669" s="181" t="s">
        <v>76</v>
      </c>
      <c r="E669" s="182" t="s">
        <v>798</v>
      </c>
      <c r="F669" s="182" t="s">
        <v>799</v>
      </c>
      <c r="G669" s="180"/>
      <c r="H669" s="180"/>
      <c r="I669" s="183"/>
      <c r="J669" s="167">
        <f>BK669</f>
        <v>0</v>
      </c>
      <c r="K669" s="180"/>
      <c r="L669" s="184"/>
      <c r="M669" s="185"/>
      <c r="N669" s="186"/>
      <c r="O669" s="186"/>
      <c r="P669" s="187">
        <f>P670</f>
        <v>0</v>
      </c>
      <c r="Q669" s="186"/>
      <c r="R669" s="187">
        <f>R670</f>
        <v>0</v>
      </c>
      <c r="S669" s="186"/>
      <c r="T669" s="188">
        <f>T670</f>
        <v>0</v>
      </c>
      <c r="AR669" s="189" t="s">
        <v>90</v>
      </c>
      <c r="AT669" s="190" t="s">
        <v>76</v>
      </c>
      <c r="AU669" s="190" t="s">
        <v>77</v>
      </c>
      <c r="AY669" s="189" t="s">
        <v>142</v>
      </c>
      <c r="BK669" s="191">
        <f>BK670</f>
        <v>0</v>
      </c>
    </row>
    <row r="670" spans="2:65" s="11" customFormat="1" ht="22.9" customHeight="1">
      <c r="B670" s="179"/>
      <c r="C670" s="180"/>
      <c r="D670" s="181" t="s">
        <v>76</v>
      </c>
      <c r="E670" s="192" t="s">
        <v>800</v>
      </c>
      <c r="F670" s="192" t="s">
        <v>801</v>
      </c>
      <c r="G670" s="180"/>
      <c r="H670" s="180"/>
      <c r="I670" s="183"/>
      <c r="J670" s="193">
        <f>BK670</f>
        <v>0</v>
      </c>
      <c r="K670" s="180"/>
      <c r="L670" s="184"/>
      <c r="M670" s="185"/>
      <c r="N670" s="186"/>
      <c r="O670" s="186"/>
      <c r="P670" s="187">
        <f>P671</f>
        <v>0</v>
      </c>
      <c r="Q670" s="186"/>
      <c r="R670" s="187">
        <f>R671</f>
        <v>0</v>
      </c>
      <c r="S670" s="186"/>
      <c r="T670" s="188">
        <f>T671</f>
        <v>0</v>
      </c>
      <c r="AR670" s="189" t="s">
        <v>90</v>
      </c>
      <c r="AT670" s="190" t="s">
        <v>76</v>
      </c>
      <c r="AU670" s="190" t="s">
        <v>85</v>
      </c>
      <c r="AY670" s="189" t="s">
        <v>142</v>
      </c>
      <c r="BK670" s="191">
        <f>BK671</f>
        <v>0</v>
      </c>
    </row>
    <row r="671" spans="2:65" s="1" customFormat="1" ht="16.5" customHeight="1">
      <c r="B671" s="34"/>
      <c r="C671" s="194" t="s">
        <v>802</v>
      </c>
      <c r="D671" s="194" t="s">
        <v>144</v>
      </c>
      <c r="E671" s="195" t="s">
        <v>803</v>
      </c>
      <c r="F671" s="196" t="s">
        <v>804</v>
      </c>
      <c r="G671" s="197" t="s">
        <v>805</v>
      </c>
      <c r="H671" s="261"/>
      <c r="I671" s="199"/>
      <c r="J671" s="200">
        <f>ROUND(I671*H671,2)</f>
        <v>0</v>
      </c>
      <c r="K671" s="196" t="s">
        <v>148</v>
      </c>
      <c r="L671" s="38"/>
      <c r="M671" s="201" t="s">
        <v>1</v>
      </c>
      <c r="N671" s="202" t="s">
        <v>43</v>
      </c>
      <c r="O671" s="66"/>
      <c r="P671" s="203">
        <f>O671*H671</f>
        <v>0</v>
      </c>
      <c r="Q671" s="203">
        <v>0</v>
      </c>
      <c r="R671" s="203">
        <f>Q671*H671</f>
        <v>0</v>
      </c>
      <c r="S671" s="203">
        <v>0</v>
      </c>
      <c r="T671" s="204">
        <f>S671*H671</f>
        <v>0</v>
      </c>
      <c r="AR671" s="205" t="s">
        <v>806</v>
      </c>
      <c r="AT671" s="205" t="s">
        <v>144</v>
      </c>
      <c r="AU671" s="205" t="s">
        <v>149</v>
      </c>
      <c r="AY671" s="17" t="s">
        <v>142</v>
      </c>
      <c r="BE671" s="206">
        <f>IF(N671="základní",J671,0)</f>
        <v>0</v>
      </c>
      <c r="BF671" s="206">
        <f>IF(N671="snížená",J671,0)</f>
        <v>0</v>
      </c>
      <c r="BG671" s="206">
        <f>IF(N671="zákl. přenesená",J671,0)</f>
        <v>0</v>
      </c>
      <c r="BH671" s="206">
        <f>IF(N671="sníž. přenesená",J671,0)</f>
        <v>0</v>
      </c>
      <c r="BI671" s="206">
        <f>IF(N671="nulová",J671,0)</f>
        <v>0</v>
      </c>
      <c r="BJ671" s="17" t="s">
        <v>149</v>
      </c>
      <c r="BK671" s="206">
        <f>ROUND(I671*H671,2)</f>
        <v>0</v>
      </c>
      <c r="BL671" s="17" t="s">
        <v>806</v>
      </c>
      <c r="BM671" s="205" t="s">
        <v>807</v>
      </c>
    </row>
    <row r="672" spans="2:65" s="1" customFormat="1" ht="49.9" customHeight="1">
      <c r="B672" s="34"/>
      <c r="C672" s="35"/>
      <c r="D672" s="35"/>
      <c r="E672" s="182" t="s">
        <v>808</v>
      </c>
      <c r="F672" s="182" t="s">
        <v>809</v>
      </c>
      <c r="G672" s="35"/>
      <c r="H672" s="35"/>
      <c r="I672" s="110"/>
      <c r="J672" s="167">
        <f t="shared" ref="J672:J677" si="0">BK672</f>
        <v>0</v>
      </c>
      <c r="K672" s="35"/>
      <c r="L672" s="38"/>
      <c r="M672" s="262"/>
      <c r="N672" s="66"/>
      <c r="O672" s="66"/>
      <c r="P672" s="66"/>
      <c r="Q672" s="66"/>
      <c r="R672" s="66"/>
      <c r="S672" s="66"/>
      <c r="T672" s="67"/>
      <c r="AT672" s="17" t="s">
        <v>76</v>
      </c>
      <c r="AU672" s="17" t="s">
        <v>77</v>
      </c>
      <c r="AY672" s="17" t="s">
        <v>810</v>
      </c>
      <c r="BK672" s="206">
        <f>SUM(BK673:BK677)</f>
        <v>0</v>
      </c>
    </row>
    <row r="673" spans="2:63" s="1" customFormat="1" ht="16.350000000000001" customHeight="1">
      <c r="B673" s="34"/>
      <c r="C673" s="263" t="s">
        <v>1</v>
      </c>
      <c r="D673" s="263" t="s">
        <v>144</v>
      </c>
      <c r="E673" s="264" t="s">
        <v>1</v>
      </c>
      <c r="F673" s="265" t="s">
        <v>1</v>
      </c>
      <c r="G673" s="266" t="s">
        <v>1</v>
      </c>
      <c r="H673" s="267"/>
      <c r="I673" s="268"/>
      <c r="J673" s="269">
        <f t="shared" si="0"/>
        <v>0</v>
      </c>
      <c r="K673" s="270"/>
      <c r="L673" s="38"/>
      <c r="M673" s="271" t="s">
        <v>1</v>
      </c>
      <c r="N673" s="272" t="s">
        <v>43</v>
      </c>
      <c r="O673" s="66"/>
      <c r="P673" s="66"/>
      <c r="Q673" s="66"/>
      <c r="R673" s="66"/>
      <c r="S673" s="66"/>
      <c r="T673" s="67"/>
      <c r="AT673" s="17" t="s">
        <v>810</v>
      </c>
      <c r="AU673" s="17" t="s">
        <v>85</v>
      </c>
      <c r="AY673" s="17" t="s">
        <v>810</v>
      </c>
      <c r="BE673" s="206">
        <f>IF(N673="základní",J673,0)</f>
        <v>0</v>
      </c>
      <c r="BF673" s="206">
        <f>IF(N673="snížená",J673,0)</f>
        <v>0</v>
      </c>
      <c r="BG673" s="206">
        <f>IF(N673="zákl. přenesená",J673,0)</f>
        <v>0</v>
      </c>
      <c r="BH673" s="206">
        <f>IF(N673="sníž. přenesená",J673,0)</f>
        <v>0</v>
      </c>
      <c r="BI673" s="206">
        <f>IF(N673="nulová",J673,0)</f>
        <v>0</v>
      </c>
      <c r="BJ673" s="17" t="s">
        <v>149</v>
      </c>
      <c r="BK673" s="206">
        <f>I673*H673</f>
        <v>0</v>
      </c>
    </row>
    <row r="674" spans="2:63" s="1" customFormat="1" ht="16.350000000000001" customHeight="1">
      <c r="B674" s="34"/>
      <c r="C674" s="263" t="s">
        <v>1</v>
      </c>
      <c r="D674" s="263" t="s">
        <v>144</v>
      </c>
      <c r="E674" s="264" t="s">
        <v>1</v>
      </c>
      <c r="F674" s="265" t="s">
        <v>1</v>
      </c>
      <c r="G674" s="266" t="s">
        <v>1</v>
      </c>
      <c r="H674" s="267"/>
      <c r="I674" s="268"/>
      <c r="J674" s="269">
        <f t="shared" si="0"/>
        <v>0</v>
      </c>
      <c r="K674" s="270"/>
      <c r="L674" s="38"/>
      <c r="M674" s="271" t="s">
        <v>1</v>
      </c>
      <c r="N674" s="272" t="s">
        <v>43</v>
      </c>
      <c r="O674" s="66"/>
      <c r="P674" s="66"/>
      <c r="Q674" s="66"/>
      <c r="R674" s="66"/>
      <c r="S674" s="66"/>
      <c r="T674" s="67"/>
      <c r="AT674" s="17" t="s">
        <v>810</v>
      </c>
      <c r="AU674" s="17" t="s">
        <v>85</v>
      </c>
      <c r="AY674" s="17" t="s">
        <v>810</v>
      </c>
      <c r="BE674" s="206">
        <f>IF(N674="základní",J674,0)</f>
        <v>0</v>
      </c>
      <c r="BF674" s="206">
        <f>IF(N674="snížená",J674,0)</f>
        <v>0</v>
      </c>
      <c r="BG674" s="206">
        <f>IF(N674="zákl. přenesená",J674,0)</f>
        <v>0</v>
      </c>
      <c r="BH674" s="206">
        <f>IF(N674="sníž. přenesená",J674,0)</f>
        <v>0</v>
      </c>
      <c r="BI674" s="206">
        <f>IF(N674="nulová",J674,0)</f>
        <v>0</v>
      </c>
      <c r="BJ674" s="17" t="s">
        <v>149</v>
      </c>
      <c r="BK674" s="206">
        <f>I674*H674</f>
        <v>0</v>
      </c>
    </row>
    <row r="675" spans="2:63" s="1" customFormat="1" ht="16.350000000000001" customHeight="1">
      <c r="B675" s="34"/>
      <c r="C675" s="263" t="s">
        <v>1</v>
      </c>
      <c r="D675" s="263" t="s">
        <v>144</v>
      </c>
      <c r="E675" s="264" t="s">
        <v>1</v>
      </c>
      <c r="F675" s="265" t="s">
        <v>1</v>
      </c>
      <c r="G675" s="266" t="s">
        <v>1</v>
      </c>
      <c r="H675" s="267"/>
      <c r="I675" s="268"/>
      <c r="J675" s="269">
        <f t="shared" si="0"/>
        <v>0</v>
      </c>
      <c r="K675" s="270"/>
      <c r="L675" s="38"/>
      <c r="M675" s="271" t="s">
        <v>1</v>
      </c>
      <c r="N675" s="272" t="s">
        <v>43</v>
      </c>
      <c r="O675" s="66"/>
      <c r="P675" s="66"/>
      <c r="Q675" s="66"/>
      <c r="R675" s="66"/>
      <c r="S675" s="66"/>
      <c r="T675" s="67"/>
      <c r="AT675" s="17" t="s">
        <v>810</v>
      </c>
      <c r="AU675" s="17" t="s">
        <v>85</v>
      </c>
      <c r="AY675" s="17" t="s">
        <v>810</v>
      </c>
      <c r="BE675" s="206">
        <f>IF(N675="základní",J675,0)</f>
        <v>0</v>
      </c>
      <c r="BF675" s="206">
        <f>IF(N675="snížená",J675,0)</f>
        <v>0</v>
      </c>
      <c r="BG675" s="206">
        <f>IF(N675="zákl. přenesená",J675,0)</f>
        <v>0</v>
      </c>
      <c r="BH675" s="206">
        <f>IF(N675="sníž. přenesená",J675,0)</f>
        <v>0</v>
      </c>
      <c r="BI675" s="206">
        <f>IF(N675="nulová",J675,0)</f>
        <v>0</v>
      </c>
      <c r="BJ675" s="17" t="s">
        <v>149</v>
      </c>
      <c r="BK675" s="206">
        <f>I675*H675</f>
        <v>0</v>
      </c>
    </row>
    <row r="676" spans="2:63" s="1" customFormat="1" ht="16.350000000000001" customHeight="1">
      <c r="B676" s="34"/>
      <c r="C676" s="263" t="s">
        <v>1</v>
      </c>
      <c r="D676" s="263" t="s">
        <v>144</v>
      </c>
      <c r="E676" s="264" t="s">
        <v>1</v>
      </c>
      <c r="F676" s="265" t="s">
        <v>1</v>
      </c>
      <c r="G676" s="266" t="s">
        <v>1</v>
      </c>
      <c r="H676" s="267"/>
      <c r="I676" s="268"/>
      <c r="J676" s="269">
        <f t="shared" si="0"/>
        <v>0</v>
      </c>
      <c r="K676" s="270"/>
      <c r="L676" s="38"/>
      <c r="M676" s="271" t="s">
        <v>1</v>
      </c>
      <c r="N676" s="272" t="s">
        <v>43</v>
      </c>
      <c r="O676" s="66"/>
      <c r="P676" s="66"/>
      <c r="Q676" s="66"/>
      <c r="R676" s="66"/>
      <c r="S676" s="66"/>
      <c r="T676" s="67"/>
      <c r="AT676" s="17" t="s">
        <v>810</v>
      </c>
      <c r="AU676" s="17" t="s">
        <v>85</v>
      </c>
      <c r="AY676" s="17" t="s">
        <v>810</v>
      </c>
      <c r="BE676" s="206">
        <f>IF(N676="základní",J676,0)</f>
        <v>0</v>
      </c>
      <c r="BF676" s="206">
        <f>IF(N676="snížená",J676,0)</f>
        <v>0</v>
      </c>
      <c r="BG676" s="206">
        <f>IF(N676="zákl. přenesená",J676,0)</f>
        <v>0</v>
      </c>
      <c r="BH676" s="206">
        <f>IF(N676="sníž. přenesená",J676,0)</f>
        <v>0</v>
      </c>
      <c r="BI676" s="206">
        <f>IF(N676="nulová",J676,0)</f>
        <v>0</v>
      </c>
      <c r="BJ676" s="17" t="s">
        <v>149</v>
      </c>
      <c r="BK676" s="206">
        <f>I676*H676</f>
        <v>0</v>
      </c>
    </row>
    <row r="677" spans="2:63" s="1" customFormat="1" ht="16.350000000000001" customHeight="1">
      <c r="B677" s="34"/>
      <c r="C677" s="263" t="s">
        <v>1</v>
      </c>
      <c r="D677" s="263" t="s">
        <v>144</v>
      </c>
      <c r="E677" s="264" t="s">
        <v>1</v>
      </c>
      <c r="F677" s="265" t="s">
        <v>1</v>
      </c>
      <c r="G677" s="266" t="s">
        <v>1</v>
      </c>
      <c r="H677" s="267"/>
      <c r="I677" s="268"/>
      <c r="J677" s="269">
        <f t="shared" si="0"/>
        <v>0</v>
      </c>
      <c r="K677" s="270"/>
      <c r="L677" s="38"/>
      <c r="M677" s="271" t="s">
        <v>1</v>
      </c>
      <c r="N677" s="272" t="s">
        <v>43</v>
      </c>
      <c r="O677" s="273"/>
      <c r="P677" s="273"/>
      <c r="Q677" s="273"/>
      <c r="R677" s="273"/>
      <c r="S677" s="273"/>
      <c r="T677" s="274"/>
      <c r="AT677" s="17" t="s">
        <v>810</v>
      </c>
      <c r="AU677" s="17" t="s">
        <v>85</v>
      </c>
      <c r="AY677" s="17" t="s">
        <v>810</v>
      </c>
      <c r="BE677" s="206">
        <f>IF(N677="základní",J677,0)</f>
        <v>0</v>
      </c>
      <c r="BF677" s="206">
        <f>IF(N677="snížená",J677,0)</f>
        <v>0</v>
      </c>
      <c r="BG677" s="206">
        <f>IF(N677="zákl. přenesená",J677,0)</f>
        <v>0</v>
      </c>
      <c r="BH677" s="206">
        <f>IF(N677="sníž. přenesená",J677,0)</f>
        <v>0</v>
      </c>
      <c r="BI677" s="206">
        <f>IF(N677="nulová",J677,0)</f>
        <v>0</v>
      </c>
      <c r="BJ677" s="17" t="s">
        <v>149</v>
      </c>
      <c r="BK677" s="206">
        <f>I677*H677</f>
        <v>0</v>
      </c>
    </row>
    <row r="678" spans="2:63" s="1" customFormat="1" ht="6.95" customHeight="1">
      <c r="B678" s="49"/>
      <c r="C678" s="50"/>
      <c r="D678" s="50"/>
      <c r="E678" s="50"/>
      <c r="F678" s="50"/>
      <c r="G678" s="50"/>
      <c r="H678" s="50"/>
      <c r="I678" s="142"/>
      <c r="J678" s="50"/>
      <c r="K678" s="50"/>
      <c r="L678" s="38"/>
    </row>
  </sheetData>
  <sheetProtection password="CC35" sheet="1" objects="1" scenarios="1" formatColumns="0" formatRows="0" autoFilter="0"/>
  <autoFilter ref="C141:K677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673:D678">
      <formula1>"K, M"</formula1>
    </dataValidation>
    <dataValidation type="list" allowBlank="1" showInputMessage="1" showErrorMessage="1" error="Povoleny jsou hodnoty základní, snížená, zákl. přenesená, sníž. přenesená, nulová." sqref="N673:N678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65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89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85</v>
      </c>
    </row>
    <row r="4" spans="2:46" ht="24.95" customHeight="1">
      <c r="B4" s="20"/>
      <c r="D4" s="107" t="s">
        <v>93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Ostrov</v>
      </c>
      <c r="F7" s="317"/>
      <c r="G7" s="317"/>
      <c r="H7" s="317"/>
      <c r="L7" s="20"/>
    </row>
    <row r="8" spans="2:46" s="1" customFormat="1" ht="12" customHeight="1">
      <c r="B8" s="38"/>
      <c r="D8" s="109" t="s">
        <v>94</v>
      </c>
      <c r="I8" s="110"/>
      <c r="L8" s="38"/>
    </row>
    <row r="9" spans="2:46" s="1" customFormat="1" ht="36.950000000000003" customHeight="1">
      <c r="B9" s="38"/>
      <c r="E9" s="318" t="s">
        <v>811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20. 3. 2018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">
        <v>26</v>
      </c>
      <c r="L14" s="38"/>
    </row>
    <row r="15" spans="2:46" s="1" customFormat="1" ht="18" customHeight="1">
      <c r="B15" s="38"/>
      <c r="E15" s="111" t="s">
        <v>27</v>
      </c>
      <c r="I15" s="112" t="s">
        <v>28</v>
      </c>
      <c r="J15" s="111" t="s">
        <v>29</v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30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32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34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35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37</v>
      </c>
      <c r="I30" s="110"/>
      <c r="J30" s="118">
        <f>ROUND(J142,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39</v>
      </c>
      <c r="I32" s="120" t="s">
        <v>38</v>
      </c>
      <c r="J32" s="119" t="s">
        <v>40</v>
      </c>
      <c r="L32" s="38"/>
    </row>
    <row r="33" spans="2:12" s="1" customFormat="1" ht="14.45" customHeight="1">
      <c r="B33" s="38"/>
      <c r="D33" s="121" t="s">
        <v>41</v>
      </c>
      <c r="E33" s="109" t="s">
        <v>42</v>
      </c>
      <c r="F33" s="122">
        <f>ROUND((ROUND((SUM(BE142:BE648)),  2) + SUM(BE650:BE654)), 2)</f>
        <v>0</v>
      </c>
      <c r="I33" s="123">
        <v>0.21</v>
      </c>
      <c r="J33" s="122">
        <f>ROUND((ROUND(((SUM(BE142:BE648))*I33),  2) + (SUM(BE650:BE654)*I33)), 2)</f>
        <v>0</v>
      </c>
      <c r="L33" s="38"/>
    </row>
    <row r="34" spans="2:12" s="1" customFormat="1" ht="14.45" customHeight="1">
      <c r="B34" s="38"/>
      <c r="E34" s="109" t="s">
        <v>43</v>
      </c>
      <c r="F34" s="122">
        <f>ROUND((ROUND((SUM(BF142:BF648)),  2) + SUM(BF650:BF654)), 2)</f>
        <v>0</v>
      </c>
      <c r="I34" s="123">
        <v>0.15</v>
      </c>
      <c r="J34" s="122">
        <f>ROUND((ROUND(((SUM(BF142:BF648))*I34),  2) + (SUM(BF650:BF654)*I34)), 2)</f>
        <v>0</v>
      </c>
      <c r="L34" s="38"/>
    </row>
    <row r="35" spans="2:12" s="1" customFormat="1" ht="14.45" hidden="1" customHeight="1">
      <c r="B35" s="38"/>
      <c r="E35" s="109" t="s">
        <v>44</v>
      </c>
      <c r="F35" s="122">
        <f>ROUND((ROUND((SUM(BG142:BG648)),  2) + SUM(BG650:BG654)),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45</v>
      </c>
      <c r="F36" s="122">
        <f>ROUND((ROUND((SUM(BH142:BH648)),  2) + SUM(BH650:BH654)),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46</v>
      </c>
      <c r="F37" s="122">
        <f>ROUND((ROUND((SUM(BI142:BI648)),  2) + SUM(BI650:BI654)),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50</v>
      </c>
      <c r="E50" s="133"/>
      <c r="F50" s="133"/>
      <c r="G50" s="132" t="s">
        <v>51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52</v>
      </c>
      <c r="E61" s="136"/>
      <c r="F61" s="137" t="s">
        <v>53</v>
      </c>
      <c r="G61" s="135" t="s">
        <v>52</v>
      </c>
      <c r="H61" s="136"/>
      <c r="I61" s="138"/>
      <c r="J61" s="139" t="s">
        <v>53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54</v>
      </c>
      <c r="E65" s="133"/>
      <c r="F65" s="133"/>
      <c r="G65" s="132" t="s">
        <v>55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52</v>
      </c>
      <c r="E76" s="136"/>
      <c r="F76" s="137" t="s">
        <v>53</v>
      </c>
      <c r="G76" s="135" t="s">
        <v>52</v>
      </c>
      <c r="H76" s="136"/>
      <c r="I76" s="138"/>
      <c r="J76" s="139" t="s">
        <v>53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96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Ostrov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94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4 - Hlavní 860/2, Ostrov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20. 3. 2018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>Město Ostrov</v>
      </c>
      <c r="G91" s="35"/>
      <c r="H91" s="35"/>
      <c r="I91" s="112" t="s">
        <v>32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30</v>
      </c>
      <c r="D92" s="35"/>
      <c r="E92" s="35"/>
      <c r="F92" s="27" t="str">
        <f>IF(E18="","",E18)</f>
        <v>Vyplň údaj</v>
      </c>
      <c r="G92" s="35"/>
      <c r="H92" s="35"/>
      <c r="I92" s="112" t="s">
        <v>34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97</v>
      </c>
      <c r="D94" s="147"/>
      <c r="E94" s="147"/>
      <c r="F94" s="147"/>
      <c r="G94" s="147"/>
      <c r="H94" s="147"/>
      <c r="I94" s="148"/>
      <c r="J94" s="149" t="s">
        <v>98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99</v>
      </c>
      <c r="D96" s="35"/>
      <c r="E96" s="35"/>
      <c r="F96" s="35"/>
      <c r="G96" s="35"/>
      <c r="H96" s="35"/>
      <c r="I96" s="110"/>
      <c r="J96" s="79">
        <f>J142</f>
        <v>0</v>
      </c>
      <c r="K96" s="35"/>
      <c r="L96" s="38"/>
      <c r="AU96" s="17" t="s">
        <v>100</v>
      </c>
    </row>
    <row r="97" spans="2:12" s="8" customFormat="1" ht="24.95" customHeight="1">
      <c r="B97" s="151"/>
      <c r="C97" s="152"/>
      <c r="D97" s="153" t="s">
        <v>101</v>
      </c>
      <c r="E97" s="154"/>
      <c r="F97" s="154"/>
      <c r="G97" s="154"/>
      <c r="H97" s="154"/>
      <c r="I97" s="155"/>
      <c r="J97" s="156">
        <f>J143</f>
        <v>0</v>
      </c>
      <c r="K97" s="152"/>
      <c r="L97" s="157"/>
    </row>
    <row r="98" spans="2:12" s="9" customFormat="1" ht="19.899999999999999" customHeight="1">
      <c r="B98" s="158"/>
      <c r="C98" s="159"/>
      <c r="D98" s="160" t="s">
        <v>102</v>
      </c>
      <c r="E98" s="161"/>
      <c r="F98" s="161"/>
      <c r="G98" s="161"/>
      <c r="H98" s="161"/>
      <c r="I98" s="162"/>
      <c r="J98" s="163">
        <f>J144</f>
        <v>0</v>
      </c>
      <c r="K98" s="159"/>
      <c r="L98" s="164"/>
    </row>
    <row r="99" spans="2:12" s="9" customFormat="1" ht="19.899999999999999" customHeight="1">
      <c r="B99" s="158"/>
      <c r="C99" s="159"/>
      <c r="D99" s="160" t="s">
        <v>103</v>
      </c>
      <c r="E99" s="161"/>
      <c r="F99" s="161"/>
      <c r="G99" s="161"/>
      <c r="H99" s="161"/>
      <c r="I99" s="162"/>
      <c r="J99" s="163">
        <f>J151</f>
        <v>0</v>
      </c>
      <c r="K99" s="159"/>
      <c r="L99" s="164"/>
    </row>
    <row r="100" spans="2:12" s="9" customFormat="1" ht="19.899999999999999" customHeight="1">
      <c r="B100" s="158"/>
      <c r="C100" s="159"/>
      <c r="D100" s="160" t="s">
        <v>104</v>
      </c>
      <c r="E100" s="161"/>
      <c r="F100" s="161"/>
      <c r="G100" s="161"/>
      <c r="H100" s="161"/>
      <c r="I100" s="162"/>
      <c r="J100" s="163">
        <f>J254</f>
        <v>0</v>
      </c>
      <c r="K100" s="159"/>
      <c r="L100" s="164"/>
    </row>
    <row r="101" spans="2:12" s="9" customFormat="1" ht="19.899999999999999" customHeight="1">
      <c r="B101" s="158"/>
      <c r="C101" s="159"/>
      <c r="D101" s="160" t="s">
        <v>105</v>
      </c>
      <c r="E101" s="161"/>
      <c r="F101" s="161"/>
      <c r="G101" s="161"/>
      <c r="H101" s="161"/>
      <c r="I101" s="162"/>
      <c r="J101" s="163">
        <f>J297</f>
        <v>0</v>
      </c>
      <c r="K101" s="159"/>
      <c r="L101" s="164"/>
    </row>
    <row r="102" spans="2:12" s="9" customFormat="1" ht="19.899999999999999" customHeight="1">
      <c r="B102" s="158"/>
      <c r="C102" s="159"/>
      <c r="D102" s="160" t="s">
        <v>106</v>
      </c>
      <c r="E102" s="161"/>
      <c r="F102" s="161"/>
      <c r="G102" s="161"/>
      <c r="H102" s="161"/>
      <c r="I102" s="162"/>
      <c r="J102" s="163">
        <f>J309</f>
        <v>0</v>
      </c>
      <c r="K102" s="159"/>
      <c r="L102" s="164"/>
    </row>
    <row r="103" spans="2:12" s="8" customFormat="1" ht="24.95" customHeight="1">
      <c r="B103" s="151"/>
      <c r="C103" s="152"/>
      <c r="D103" s="153" t="s">
        <v>107</v>
      </c>
      <c r="E103" s="154"/>
      <c r="F103" s="154"/>
      <c r="G103" s="154"/>
      <c r="H103" s="154"/>
      <c r="I103" s="155"/>
      <c r="J103" s="156">
        <f>J311</f>
        <v>0</v>
      </c>
      <c r="K103" s="152"/>
      <c r="L103" s="157"/>
    </row>
    <row r="104" spans="2:12" s="9" customFormat="1" ht="19.899999999999999" customHeight="1">
      <c r="B104" s="158"/>
      <c r="C104" s="159"/>
      <c r="D104" s="160" t="s">
        <v>108</v>
      </c>
      <c r="E104" s="161"/>
      <c r="F104" s="161"/>
      <c r="G104" s="161"/>
      <c r="H104" s="161"/>
      <c r="I104" s="162"/>
      <c r="J104" s="163">
        <f>J312</f>
        <v>0</v>
      </c>
      <c r="K104" s="159"/>
      <c r="L104" s="164"/>
    </row>
    <row r="105" spans="2:12" s="9" customFormat="1" ht="19.899999999999999" customHeight="1">
      <c r="B105" s="158"/>
      <c r="C105" s="159"/>
      <c r="D105" s="160" t="s">
        <v>109</v>
      </c>
      <c r="E105" s="161"/>
      <c r="F105" s="161"/>
      <c r="G105" s="161"/>
      <c r="H105" s="161"/>
      <c r="I105" s="162"/>
      <c r="J105" s="163">
        <f>J331</f>
        <v>0</v>
      </c>
      <c r="K105" s="159"/>
      <c r="L105" s="164"/>
    </row>
    <row r="106" spans="2:12" s="9" customFormat="1" ht="19.899999999999999" customHeight="1">
      <c r="B106" s="158"/>
      <c r="C106" s="159"/>
      <c r="D106" s="160" t="s">
        <v>110</v>
      </c>
      <c r="E106" s="161"/>
      <c r="F106" s="161"/>
      <c r="G106" s="161"/>
      <c r="H106" s="161"/>
      <c r="I106" s="162"/>
      <c r="J106" s="163">
        <f>J343</f>
        <v>0</v>
      </c>
      <c r="K106" s="159"/>
      <c r="L106" s="164"/>
    </row>
    <row r="107" spans="2:12" s="9" customFormat="1" ht="19.899999999999999" customHeight="1">
      <c r="B107" s="158"/>
      <c r="C107" s="159"/>
      <c r="D107" s="160" t="s">
        <v>111</v>
      </c>
      <c r="E107" s="161"/>
      <c r="F107" s="161"/>
      <c r="G107" s="161"/>
      <c r="H107" s="161"/>
      <c r="I107" s="162"/>
      <c r="J107" s="163">
        <f>J353</f>
        <v>0</v>
      </c>
      <c r="K107" s="159"/>
      <c r="L107" s="164"/>
    </row>
    <row r="108" spans="2:12" s="9" customFormat="1" ht="19.899999999999999" customHeight="1">
      <c r="B108" s="158"/>
      <c r="C108" s="159"/>
      <c r="D108" s="160" t="s">
        <v>112</v>
      </c>
      <c r="E108" s="161"/>
      <c r="F108" s="161"/>
      <c r="G108" s="161"/>
      <c r="H108" s="161"/>
      <c r="I108" s="162"/>
      <c r="J108" s="163">
        <f>J374</f>
        <v>0</v>
      </c>
      <c r="K108" s="159"/>
      <c r="L108" s="164"/>
    </row>
    <row r="109" spans="2:12" s="9" customFormat="1" ht="19.899999999999999" customHeight="1">
      <c r="B109" s="158"/>
      <c r="C109" s="159"/>
      <c r="D109" s="160" t="s">
        <v>113</v>
      </c>
      <c r="E109" s="161"/>
      <c r="F109" s="161"/>
      <c r="G109" s="161"/>
      <c r="H109" s="161"/>
      <c r="I109" s="162"/>
      <c r="J109" s="163">
        <f>J378</f>
        <v>0</v>
      </c>
      <c r="K109" s="159"/>
      <c r="L109" s="164"/>
    </row>
    <row r="110" spans="2:12" s="9" customFormat="1" ht="19.899999999999999" customHeight="1">
      <c r="B110" s="158"/>
      <c r="C110" s="159"/>
      <c r="D110" s="160" t="s">
        <v>114</v>
      </c>
      <c r="E110" s="161"/>
      <c r="F110" s="161"/>
      <c r="G110" s="161"/>
      <c r="H110" s="161"/>
      <c r="I110" s="162"/>
      <c r="J110" s="163">
        <f>J396</f>
        <v>0</v>
      </c>
      <c r="K110" s="159"/>
      <c r="L110" s="164"/>
    </row>
    <row r="111" spans="2:12" s="9" customFormat="1" ht="19.899999999999999" customHeight="1">
      <c r="B111" s="158"/>
      <c r="C111" s="159"/>
      <c r="D111" s="160" t="s">
        <v>115</v>
      </c>
      <c r="E111" s="161"/>
      <c r="F111" s="161"/>
      <c r="G111" s="161"/>
      <c r="H111" s="161"/>
      <c r="I111" s="162"/>
      <c r="J111" s="163">
        <f>J404</f>
        <v>0</v>
      </c>
      <c r="K111" s="159"/>
      <c r="L111" s="164"/>
    </row>
    <row r="112" spans="2:12" s="9" customFormat="1" ht="19.899999999999999" customHeight="1">
      <c r="B112" s="158"/>
      <c r="C112" s="159"/>
      <c r="D112" s="160" t="s">
        <v>116</v>
      </c>
      <c r="E112" s="161"/>
      <c r="F112" s="161"/>
      <c r="G112" s="161"/>
      <c r="H112" s="161"/>
      <c r="I112" s="162"/>
      <c r="J112" s="163">
        <f>J420</f>
        <v>0</v>
      </c>
      <c r="K112" s="159"/>
      <c r="L112" s="164"/>
    </row>
    <row r="113" spans="2:12" s="9" customFormat="1" ht="19.899999999999999" customHeight="1">
      <c r="B113" s="158"/>
      <c r="C113" s="159"/>
      <c r="D113" s="160" t="s">
        <v>117</v>
      </c>
      <c r="E113" s="161"/>
      <c r="F113" s="161"/>
      <c r="G113" s="161"/>
      <c r="H113" s="161"/>
      <c r="I113" s="162"/>
      <c r="J113" s="163">
        <f>J425</f>
        <v>0</v>
      </c>
      <c r="K113" s="159"/>
      <c r="L113" s="164"/>
    </row>
    <row r="114" spans="2:12" s="9" customFormat="1" ht="19.899999999999999" customHeight="1">
      <c r="B114" s="158"/>
      <c r="C114" s="159"/>
      <c r="D114" s="160" t="s">
        <v>118</v>
      </c>
      <c r="E114" s="161"/>
      <c r="F114" s="161"/>
      <c r="G114" s="161"/>
      <c r="H114" s="161"/>
      <c r="I114" s="162"/>
      <c r="J114" s="163">
        <f>J465</f>
        <v>0</v>
      </c>
      <c r="K114" s="159"/>
      <c r="L114" s="164"/>
    </row>
    <row r="115" spans="2:12" s="9" customFormat="1" ht="19.899999999999999" customHeight="1">
      <c r="B115" s="158"/>
      <c r="C115" s="159"/>
      <c r="D115" s="160" t="s">
        <v>119</v>
      </c>
      <c r="E115" s="161"/>
      <c r="F115" s="161"/>
      <c r="G115" s="161"/>
      <c r="H115" s="161"/>
      <c r="I115" s="162"/>
      <c r="J115" s="163">
        <f>J500</f>
        <v>0</v>
      </c>
      <c r="K115" s="159"/>
      <c r="L115" s="164"/>
    </row>
    <row r="116" spans="2:12" s="9" customFormat="1" ht="19.899999999999999" customHeight="1">
      <c r="B116" s="158"/>
      <c r="C116" s="159"/>
      <c r="D116" s="160" t="s">
        <v>120</v>
      </c>
      <c r="E116" s="161"/>
      <c r="F116" s="161"/>
      <c r="G116" s="161"/>
      <c r="H116" s="161"/>
      <c r="I116" s="162"/>
      <c r="J116" s="163">
        <f>J505</f>
        <v>0</v>
      </c>
      <c r="K116" s="159"/>
      <c r="L116" s="164"/>
    </row>
    <row r="117" spans="2:12" s="9" customFormat="1" ht="19.899999999999999" customHeight="1">
      <c r="B117" s="158"/>
      <c r="C117" s="159"/>
      <c r="D117" s="160" t="s">
        <v>121</v>
      </c>
      <c r="E117" s="161"/>
      <c r="F117" s="161"/>
      <c r="G117" s="161"/>
      <c r="H117" s="161"/>
      <c r="I117" s="162"/>
      <c r="J117" s="163">
        <f>J558</f>
        <v>0</v>
      </c>
      <c r="K117" s="159"/>
      <c r="L117" s="164"/>
    </row>
    <row r="118" spans="2:12" s="9" customFormat="1" ht="19.899999999999999" customHeight="1">
      <c r="B118" s="158"/>
      <c r="C118" s="159"/>
      <c r="D118" s="160" t="s">
        <v>122</v>
      </c>
      <c r="E118" s="161"/>
      <c r="F118" s="161"/>
      <c r="G118" s="161"/>
      <c r="H118" s="161"/>
      <c r="I118" s="162"/>
      <c r="J118" s="163">
        <f>J594</f>
        <v>0</v>
      </c>
      <c r="K118" s="159"/>
      <c r="L118" s="164"/>
    </row>
    <row r="119" spans="2:12" s="9" customFormat="1" ht="19.899999999999999" customHeight="1">
      <c r="B119" s="158"/>
      <c r="C119" s="159"/>
      <c r="D119" s="160" t="s">
        <v>123</v>
      </c>
      <c r="E119" s="161"/>
      <c r="F119" s="161"/>
      <c r="G119" s="161"/>
      <c r="H119" s="161"/>
      <c r="I119" s="162"/>
      <c r="J119" s="163">
        <f>J609</f>
        <v>0</v>
      </c>
      <c r="K119" s="159"/>
      <c r="L119" s="164"/>
    </row>
    <row r="120" spans="2:12" s="8" customFormat="1" ht="24.95" customHeight="1">
      <c r="B120" s="151"/>
      <c r="C120" s="152"/>
      <c r="D120" s="153" t="s">
        <v>124</v>
      </c>
      <c r="E120" s="154"/>
      <c r="F120" s="154"/>
      <c r="G120" s="154"/>
      <c r="H120" s="154"/>
      <c r="I120" s="155"/>
      <c r="J120" s="156">
        <f>J646</f>
        <v>0</v>
      </c>
      <c r="K120" s="152"/>
      <c r="L120" s="157"/>
    </row>
    <row r="121" spans="2:12" s="9" customFormat="1" ht="19.899999999999999" customHeight="1">
      <c r="B121" s="158"/>
      <c r="C121" s="159"/>
      <c r="D121" s="160" t="s">
        <v>125</v>
      </c>
      <c r="E121" s="161"/>
      <c r="F121" s="161"/>
      <c r="G121" s="161"/>
      <c r="H121" s="161"/>
      <c r="I121" s="162"/>
      <c r="J121" s="163">
        <f>J647</f>
        <v>0</v>
      </c>
      <c r="K121" s="159"/>
      <c r="L121" s="164"/>
    </row>
    <row r="122" spans="2:12" s="8" customFormat="1" ht="21.75" customHeight="1">
      <c r="B122" s="151"/>
      <c r="C122" s="152"/>
      <c r="D122" s="165" t="s">
        <v>126</v>
      </c>
      <c r="E122" s="152"/>
      <c r="F122" s="152"/>
      <c r="G122" s="152"/>
      <c r="H122" s="152"/>
      <c r="I122" s="166"/>
      <c r="J122" s="167">
        <f>J649</f>
        <v>0</v>
      </c>
      <c r="K122" s="152"/>
      <c r="L122" s="157"/>
    </row>
    <row r="123" spans="2:12" s="1" customFormat="1" ht="21.7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12" s="1" customFormat="1" ht="6.95" customHeight="1">
      <c r="B124" s="49"/>
      <c r="C124" s="50"/>
      <c r="D124" s="50"/>
      <c r="E124" s="50"/>
      <c r="F124" s="50"/>
      <c r="G124" s="50"/>
      <c r="H124" s="50"/>
      <c r="I124" s="142"/>
      <c r="J124" s="50"/>
      <c r="K124" s="50"/>
      <c r="L124" s="38"/>
    </row>
    <row r="128" spans="2:12" s="1" customFormat="1" ht="6.95" customHeight="1">
      <c r="B128" s="51"/>
      <c r="C128" s="52"/>
      <c r="D128" s="52"/>
      <c r="E128" s="52"/>
      <c r="F128" s="52"/>
      <c r="G128" s="52"/>
      <c r="H128" s="52"/>
      <c r="I128" s="145"/>
      <c r="J128" s="52"/>
      <c r="K128" s="52"/>
      <c r="L128" s="38"/>
    </row>
    <row r="129" spans="2:63" s="1" customFormat="1" ht="24.95" customHeight="1">
      <c r="B129" s="34"/>
      <c r="C129" s="23" t="s">
        <v>127</v>
      </c>
      <c r="D129" s="35"/>
      <c r="E129" s="35"/>
      <c r="F129" s="35"/>
      <c r="G129" s="35"/>
      <c r="H129" s="35"/>
      <c r="I129" s="110"/>
      <c r="J129" s="35"/>
      <c r="K129" s="35"/>
      <c r="L129" s="38"/>
    </row>
    <row r="130" spans="2:63" s="1" customFormat="1" ht="6.95" customHeight="1">
      <c r="B130" s="34"/>
      <c r="C130" s="35"/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3" s="1" customFormat="1" ht="12" customHeight="1">
      <c r="B131" s="34"/>
      <c r="C131" s="29" t="s">
        <v>16</v>
      </c>
      <c r="D131" s="35"/>
      <c r="E131" s="35"/>
      <c r="F131" s="35"/>
      <c r="G131" s="35"/>
      <c r="H131" s="35"/>
      <c r="I131" s="110"/>
      <c r="J131" s="35"/>
      <c r="K131" s="35"/>
      <c r="L131" s="38"/>
    </row>
    <row r="132" spans="2:63" s="1" customFormat="1" ht="16.5" customHeight="1">
      <c r="B132" s="34"/>
      <c r="C132" s="35"/>
      <c r="D132" s="35"/>
      <c r="E132" s="323" t="str">
        <f>E7</f>
        <v>Ostrov</v>
      </c>
      <c r="F132" s="324"/>
      <c r="G132" s="324"/>
      <c r="H132" s="324"/>
      <c r="I132" s="110"/>
      <c r="J132" s="35"/>
      <c r="K132" s="35"/>
      <c r="L132" s="38"/>
    </row>
    <row r="133" spans="2:63" s="1" customFormat="1" ht="12" customHeight="1">
      <c r="B133" s="34"/>
      <c r="C133" s="29" t="s">
        <v>94</v>
      </c>
      <c r="D133" s="35"/>
      <c r="E133" s="35"/>
      <c r="F133" s="35"/>
      <c r="G133" s="35"/>
      <c r="H133" s="35"/>
      <c r="I133" s="110"/>
      <c r="J133" s="35"/>
      <c r="K133" s="35"/>
      <c r="L133" s="38"/>
    </row>
    <row r="134" spans="2:63" s="1" customFormat="1" ht="16.5" customHeight="1">
      <c r="B134" s="34"/>
      <c r="C134" s="35"/>
      <c r="D134" s="35"/>
      <c r="E134" s="295" t="str">
        <f>E9</f>
        <v>4 - Hlavní 860/2, Ostrov</v>
      </c>
      <c r="F134" s="325"/>
      <c r="G134" s="325"/>
      <c r="H134" s="325"/>
      <c r="I134" s="110"/>
      <c r="J134" s="35"/>
      <c r="K134" s="35"/>
      <c r="L134" s="38"/>
    </row>
    <row r="135" spans="2:63" s="1" customFormat="1" ht="6.95" customHeight="1">
      <c r="B135" s="34"/>
      <c r="C135" s="35"/>
      <c r="D135" s="35"/>
      <c r="E135" s="35"/>
      <c r="F135" s="35"/>
      <c r="G135" s="35"/>
      <c r="H135" s="35"/>
      <c r="I135" s="110"/>
      <c r="J135" s="35"/>
      <c r="K135" s="35"/>
      <c r="L135" s="38"/>
    </row>
    <row r="136" spans="2:63" s="1" customFormat="1" ht="12" customHeight="1">
      <c r="B136" s="34"/>
      <c r="C136" s="29" t="s">
        <v>20</v>
      </c>
      <c r="D136" s="35"/>
      <c r="E136" s="35"/>
      <c r="F136" s="27" t="str">
        <f>F12</f>
        <v xml:space="preserve"> </v>
      </c>
      <c r="G136" s="35"/>
      <c r="H136" s="35"/>
      <c r="I136" s="112" t="s">
        <v>22</v>
      </c>
      <c r="J136" s="61" t="str">
        <f>IF(J12="","",J12)</f>
        <v>20. 3. 2018</v>
      </c>
      <c r="K136" s="35"/>
      <c r="L136" s="38"/>
    </row>
    <row r="137" spans="2:63" s="1" customFormat="1" ht="6.95" customHeight="1">
      <c r="B137" s="34"/>
      <c r="C137" s="35"/>
      <c r="D137" s="35"/>
      <c r="E137" s="35"/>
      <c r="F137" s="35"/>
      <c r="G137" s="35"/>
      <c r="H137" s="35"/>
      <c r="I137" s="110"/>
      <c r="J137" s="35"/>
      <c r="K137" s="35"/>
      <c r="L137" s="38"/>
    </row>
    <row r="138" spans="2:63" s="1" customFormat="1" ht="15.2" customHeight="1">
      <c r="B138" s="34"/>
      <c r="C138" s="29" t="s">
        <v>24</v>
      </c>
      <c r="D138" s="35"/>
      <c r="E138" s="35"/>
      <c r="F138" s="27" t="str">
        <f>E15</f>
        <v>Město Ostrov</v>
      </c>
      <c r="G138" s="35"/>
      <c r="H138" s="35"/>
      <c r="I138" s="112" t="s">
        <v>32</v>
      </c>
      <c r="J138" s="32" t="str">
        <f>E21</f>
        <v xml:space="preserve"> </v>
      </c>
      <c r="K138" s="35"/>
      <c r="L138" s="38"/>
    </row>
    <row r="139" spans="2:63" s="1" customFormat="1" ht="15.2" customHeight="1">
      <c r="B139" s="34"/>
      <c r="C139" s="29" t="s">
        <v>30</v>
      </c>
      <c r="D139" s="35"/>
      <c r="E139" s="35"/>
      <c r="F139" s="27" t="str">
        <f>IF(E18="","",E18)</f>
        <v>Vyplň údaj</v>
      </c>
      <c r="G139" s="35"/>
      <c r="H139" s="35"/>
      <c r="I139" s="112" t="s">
        <v>34</v>
      </c>
      <c r="J139" s="32" t="str">
        <f>E24</f>
        <v xml:space="preserve"> </v>
      </c>
      <c r="K139" s="35"/>
      <c r="L139" s="38"/>
    </row>
    <row r="140" spans="2:63" s="1" customFormat="1" ht="10.35" customHeight="1">
      <c r="B140" s="34"/>
      <c r="C140" s="35"/>
      <c r="D140" s="35"/>
      <c r="E140" s="35"/>
      <c r="F140" s="35"/>
      <c r="G140" s="35"/>
      <c r="H140" s="35"/>
      <c r="I140" s="110"/>
      <c r="J140" s="35"/>
      <c r="K140" s="35"/>
      <c r="L140" s="38"/>
    </row>
    <row r="141" spans="2:63" s="10" customFormat="1" ht="29.25" customHeight="1">
      <c r="B141" s="168"/>
      <c r="C141" s="169" t="s">
        <v>128</v>
      </c>
      <c r="D141" s="170" t="s">
        <v>62</v>
      </c>
      <c r="E141" s="170" t="s">
        <v>58</v>
      </c>
      <c r="F141" s="170" t="s">
        <v>59</v>
      </c>
      <c r="G141" s="170" t="s">
        <v>129</v>
      </c>
      <c r="H141" s="170" t="s">
        <v>130</v>
      </c>
      <c r="I141" s="171" t="s">
        <v>131</v>
      </c>
      <c r="J141" s="172" t="s">
        <v>98</v>
      </c>
      <c r="K141" s="173" t="s">
        <v>132</v>
      </c>
      <c r="L141" s="174"/>
      <c r="M141" s="70" t="s">
        <v>1</v>
      </c>
      <c r="N141" s="71" t="s">
        <v>41</v>
      </c>
      <c r="O141" s="71" t="s">
        <v>133</v>
      </c>
      <c r="P141" s="71" t="s">
        <v>134</v>
      </c>
      <c r="Q141" s="71" t="s">
        <v>135</v>
      </c>
      <c r="R141" s="71" t="s">
        <v>136</v>
      </c>
      <c r="S141" s="71" t="s">
        <v>137</v>
      </c>
      <c r="T141" s="72" t="s">
        <v>138</v>
      </c>
    </row>
    <row r="142" spans="2:63" s="1" customFormat="1" ht="22.9" customHeight="1">
      <c r="B142" s="34"/>
      <c r="C142" s="77" t="s">
        <v>139</v>
      </c>
      <c r="D142" s="35"/>
      <c r="E142" s="35"/>
      <c r="F142" s="35"/>
      <c r="G142" s="35"/>
      <c r="H142" s="35"/>
      <c r="I142" s="110"/>
      <c r="J142" s="175">
        <f>BK142</f>
        <v>0</v>
      </c>
      <c r="K142" s="35"/>
      <c r="L142" s="38"/>
      <c r="M142" s="73"/>
      <c r="N142" s="74"/>
      <c r="O142" s="74"/>
      <c r="P142" s="176">
        <f>P143+P311+P646+P649</f>
        <v>0</v>
      </c>
      <c r="Q142" s="74"/>
      <c r="R142" s="176">
        <f>R143+R311+R646+R649</f>
        <v>9.9583187670000015</v>
      </c>
      <c r="S142" s="74"/>
      <c r="T142" s="177">
        <f>T143+T311+T646+T649</f>
        <v>14.971135200000003</v>
      </c>
      <c r="AT142" s="17" t="s">
        <v>76</v>
      </c>
      <c r="AU142" s="17" t="s">
        <v>100</v>
      </c>
      <c r="BK142" s="178">
        <f>BK143+BK311+BK646+BK649</f>
        <v>0</v>
      </c>
    </row>
    <row r="143" spans="2:63" s="11" customFormat="1" ht="25.9" customHeight="1">
      <c r="B143" s="179"/>
      <c r="C143" s="180"/>
      <c r="D143" s="181" t="s">
        <v>76</v>
      </c>
      <c r="E143" s="182" t="s">
        <v>140</v>
      </c>
      <c r="F143" s="182" t="s">
        <v>141</v>
      </c>
      <c r="G143" s="180"/>
      <c r="H143" s="180"/>
      <c r="I143" s="183"/>
      <c r="J143" s="167">
        <f>BK143</f>
        <v>0</v>
      </c>
      <c r="K143" s="180"/>
      <c r="L143" s="184"/>
      <c r="M143" s="185"/>
      <c r="N143" s="186"/>
      <c r="O143" s="186"/>
      <c r="P143" s="187">
        <f>P144+P151+P254+P297+P309</f>
        <v>0</v>
      </c>
      <c r="Q143" s="186"/>
      <c r="R143" s="187">
        <f>R144+R151+R254+R297+R309</f>
        <v>8.2827356250000008</v>
      </c>
      <c r="S143" s="186"/>
      <c r="T143" s="188">
        <f>T144+T151+T254+T297+T309</f>
        <v>5.6590800000000003</v>
      </c>
      <c r="AR143" s="189" t="s">
        <v>85</v>
      </c>
      <c r="AT143" s="190" t="s">
        <v>76</v>
      </c>
      <c r="AU143" s="190" t="s">
        <v>77</v>
      </c>
      <c r="AY143" s="189" t="s">
        <v>142</v>
      </c>
      <c r="BK143" s="191">
        <f>BK144+BK151+BK254+BK297+BK309</f>
        <v>0</v>
      </c>
    </row>
    <row r="144" spans="2:63" s="11" customFormat="1" ht="22.9" customHeight="1">
      <c r="B144" s="179"/>
      <c r="C144" s="180"/>
      <c r="D144" s="181" t="s">
        <v>76</v>
      </c>
      <c r="E144" s="192" t="s">
        <v>82</v>
      </c>
      <c r="F144" s="192" t="s">
        <v>143</v>
      </c>
      <c r="G144" s="180"/>
      <c r="H144" s="180"/>
      <c r="I144" s="183"/>
      <c r="J144" s="193">
        <f>BK144</f>
        <v>0</v>
      </c>
      <c r="K144" s="180"/>
      <c r="L144" s="184"/>
      <c r="M144" s="185"/>
      <c r="N144" s="186"/>
      <c r="O144" s="186"/>
      <c r="P144" s="187">
        <f>SUM(P145:P150)</f>
        <v>0</v>
      </c>
      <c r="Q144" s="186"/>
      <c r="R144" s="187">
        <f>SUM(R145:R150)</f>
        <v>0.39891600000000005</v>
      </c>
      <c r="S144" s="186"/>
      <c r="T144" s="188">
        <f>SUM(T145:T150)</f>
        <v>0</v>
      </c>
      <c r="AR144" s="189" t="s">
        <v>85</v>
      </c>
      <c r="AT144" s="190" t="s">
        <v>76</v>
      </c>
      <c r="AU144" s="190" t="s">
        <v>85</v>
      </c>
      <c r="AY144" s="189" t="s">
        <v>142</v>
      </c>
      <c r="BK144" s="191">
        <f>SUM(BK145:BK150)</f>
        <v>0</v>
      </c>
    </row>
    <row r="145" spans="2:65" s="1" customFormat="1" ht="24" customHeight="1">
      <c r="B145" s="34"/>
      <c r="C145" s="194" t="s">
        <v>85</v>
      </c>
      <c r="D145" s="194" t="s">
        <v>144</v>
      </c>
      <c r="E145" s="195" t="s">
        <v>145</v>
      </c>
      <c r="F145" s="196" t="s">
        <v>146</v>
      </c>
      <c r="G145" s="197" t="s">
        <v>147</v>
      </c>
      <c r="H145" s="198">
        <v>3</v>
      </c>
      <c r="I145" s="199"/>
      <c r="J145" s="200">
        <f>ROUND(I145*H145,2)</f>
        <v>0</v>
      </c>
      <c r="K145" s="196" t="s">
        <v>148</v>
      </c>
      <c r="L145" s="38"/>
      <c r="M145" s="201" t="s">
        <v>1</v>
      </c>
      <c r="N145" s="202" t="s">
        <v>43</v>
      </c>
      <c r="O145" s="66"/>
      <c r="P145" s="203">
        <f>O145*H145</f>
        <v>0</v>
      </c>
      <c r="Q145" s="203">
        <v>5.4510000000000003E-2</v>
      </c>
      <c r="R145" s="203">
        <f>Q145*H145</f>
        <v>0.16353000000000001</v>
      </c>
      <c r="S145" s="203">
        <v>0</v>
      </c>
      <c r="T145" s="204">
        <f>S145*H145</f>
        <v>0</v>
      </c>
      <c r="AR145" s="205" t="s">
        <v>87</v>
      </c>
      <c r="AT145" s="205" t="s">
        <v>144</v>
      </c>
      <c r="AU145" s="205" t="s">
        <v>149</v>
      </c>
      <c r="AY145" s="17" t="s">
        <v>142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7" t="s">
        <v>149</v>
      </c>
      <c r="BK145" s="206">
        <f>ROUND(I145*H145,2)</f>
        <v>0</v>
      </c>
      <c r="BL145" s="17" t="s">
        <v>87</v>
      </c>
      <c r="BM145" s="205" t="s">
        <v>150</v>
      </c>
    </row>
    <row r="146" spans="2:65" s="12" customFormat="1" ht="11.25">
      <c r="B146" s="207"/>
      <c r="C146" s="208"/>
      <c r="D146" s="209" t="s">
        <v>151</v>
      </c>
      <c r="E146" s="210" t="s">
        <v>1</v>
      </c>
      <c r="F146" s="211" t="s">
        <v>152</v>
      </c>
      <c r="G146" s="208"/>
      <c r="H146" s="212">
        <v>3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151</v>
      </c>
      <c r="AU146" s="218" t="s">
        <v>149</v>
      </c>
      <c r="AV146" s="12" t="s">
        <v>149</v>
      </c>
      <c r="AW146" s="12" t="s">
        <v>33</v>
      </c>
      <c r="AX146" s="12" t="s">
        <v>85</v>
      </c>
      <c r="AY146" s="218" t="s">
        <v>142</v>
      </c>
    </row>
    <row r="147" spans="2:65" s="1" customFormat="1" ht="24" customHeight="1">
      <c r="B147" s="34"/>
      <c r="C147" s="194" t="s">
        <v>149</v>
      </c>
      <c r="D147" s="194" t="s">
        <v>144</v>
      </c>
      <c r="E147" s="195" t="s">
        <v>158</v>
      </c>
      <c r="F147" s="196" t="s">
        <v>159</v>
      </c>
      <c r="G147" s="197" t="s">
        <v>147</v>
      </c>
      <c r="H147" s="198">
        <v>3</v>
      </c>
      <c r="I147" s="199"/>
      <c r="J147" s="200">
        <f>ROUND(I147*H147,2)</f>
        <v>0</v>
      </c>
      <c r="K147" s="196" t="s">
        <v>160</v>
      </c>
      <c r="L147" s="38"/>
      <c r="M147" s="201" t="s">
        <v>1</v>
      </c>
      <c r="N147" s="202" t="s">
        <v>43</v>
      </c>
      <c r="O147" s="66"/>
      <c r="P147" s="203">
        <f>O147*H147</f>
        <v>0</v>
      </c>
      <c r="Q147" s="203">
        <v>4.9630000000000001E-2</v>
      </c>
      <c r="R147" s="203">
        <f>Q147*H147</f>
        <v>0.14888999999999999</v>
      </c>
      <c r="S147" s="203">
        <v>0</v>
      </c>
      <c r="T147" s="204">
        <f>S147*H147</f>
        <v>0</v>
      </c>
      <c r="AR147" s="205" t="s">
        <v>87</v>
      </c>
      <c r="AT147" s="205" t="s">
        <v>144</v>
      </c>
      <c r="AU147" s="205" t="s">
        <v>149</v>
      </c>
      <c r="AY147" s="17" t="s">
        <v>142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7" t="s">
        <v>149</v>
      </c>
      <c r="BK147" s="206">
        <f>ROUND(I147*H147,2)</f>
        <v>0</v>
      </c>
      <c r="BL147" s="17" t="s">
        <v>87</v>
      </c>
      <c r="BM147" s="205" t="s">
        <v>161</v>
      </c>
    </row>
    <row r="148" spans="2:65" s="12" customFormat="1" ht="11.25">
      <c r="B148" s="207"/>
      <c r="C148" s="208"/>
      <c r="D148" s="209" t="s">
        <v>151</v>
      </c>
      <c r="E148" s="210" t="s">
        <v>1</v>
      </c>
      <c r="F148" s="211" t="s">
        <v>162</v>
      </c>
      <c r="G148" s="208"/>
      <c r="H148" s="212">
        <v>3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151</v>
      </c>
      <c r="AU148" s="218" t="s">
        <v>149</v>
      </c>
      <c r="AV148" s="12" t="s">
        <v>149</v>
      </c>
      <c r="AW148" s="12" t="s">
        <v>33</v>
      </c>
      <c r="AX148" s="12" t="s">
        <v>85</v>
      </c>
      <c r="AY148" s="218" t="s">
        <v>142</v>
      </c>
    </row>
    <row r="149" spans="2:65" s="1" customFormat="1" ht="24" customHeight="1">
      <c r="B149" s="34"/>
      <c r="C149" s="194" t="s">
        <v>82</v>
      </c>
      <c r="D149" s="194" t="s">
        <v>144</v>
      </c>
      <c r="E149" s="195" t="s">
        <v>163</v>
      </c>
      <c r="F149" s="196" t="s">
        <v>164</v>
      </c>
      <c r="G149" s="197" t="s">
        <v>147</v>
      </c>
      <c r="H149" s="198">
        <v>1.02</v>
      </c>
      <c r="I149" s="199"/>
      <c r="J149" s="200">
        <f>ROUND(I149*H149,2)</f>
        <v>0</v>
      </c>
      <c r="K149" s="196" t="s">
        <v>160</v>
      </c>
      <c r="L149" s="38"/>
      <c r="M149" s="201" t="s">
        <v>1</v>
      </c>
      <c r="N149" s="202" t="s">
        <v>43</v>
      </c>
      <c r="O149" s="66"/>
      <c r="P149" s="203">
        <f>O149*H149</f>
        <v>0</v>
      </c>
      <c r="Q149" s="203">
        <v>8.48E-2</v>
      </c>
      <c r="R149" s="203">
        <f>Q149*H149</f>
        <v>8.6496000000000003E-2</v>
      </c>
      <c r="S149" s="203">
        <v>0</v>
      </c>
      <c r="T149" s="204">
        <f>S149*H149</f>
        <v>0</v>
      </c>
      <c r="AR149" s="205" t="s">
        <v>87</v>
      </c>
      <c r="AT149" s="205" t="s">
        <v>144</v>
      </c>
      <c r="AU149" s="205" t="s">
        <v>149</v>
      </c>
      <c r="AY149" s="17" t="s">
        <v>142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7" t="s">
        <v>149</v>
      </c>
      <c r="BK149" s="206">
        <f>ROUND(I149*H149,2)</f>
        <v>0</v>
      </c>
      <c r="BL149" s="17" t="s">
        <v>87</v>
      </c>
      <c r="BM149" s="205" t="s">
        <v>165</v>
      </c>
    </row>
    <row r="150" spans="2:65" s="12" customFormat="1" ht="11.25">
      <c r="B150" s="207"/>
      <c r="C150" s="208"/>
      <c r="D150" s="209" t="s">
        <v>151</v>
      </c>
      <c r="E150" s="210" t="s">
        <v>1</v>
      </c>
      <c r="F150" s="211" t="s">
        <v>812</v>
      </c>
      <c r="G150" s="208"/>
      <c r="H150" s="212">
        <v>1.02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151</v>
      </c>
      <c r="AU150" s="218" t="s">
        <v>149</v>
      </c>
      <c r="AV150" s="12" t="s">
        <v>149</v>
      </c>
      <c r="AW150" s="12" t="s">
        <v>33</v>
      </c>
      <c r="AX150" s="12" t="s">
        <v>85</v>
      </c>
      <c r="AY150" s="218" t="s">
        <v>142</v>
      </c>
    </row>
    <row r="151" spans="2:65" s="11" customFormat="1" ht="22.9" customHeight="1">
      <c r="B151" s="179"/>
      <c r="C151" s="180"/>
      <c r="D151" s="181" t="s">
        <v>76</v>
      </c>
      <c r="E151" s="192" t="s">
        <v>167</v>
      </c>
      <c r="F151" s="192" t="s">
        <v>168</v>
      </c>
      <c r="G151" s="180"/>
      <c r="H151" s="180"/>
      <c r="I151" s="183"/>
      <c r="J151" s="193">
        <f>BK151</f>
        <v>0</v>
      </c>
      <c r="K151" s="180"/>
      <c r="L151" s="184"/>
      <c r="M151" s="185"/>
      <c r="N151" s="186"/>
      <c r="O151" s="186"/>
      <c r="P151" s="187">
        <f>SUM(P152:P253)</f>
        <v>0</v>
      </c>
      <c r="Q151" s="186"/>
      <c r="R151" s="187">
        <f>SUM(R152:R253)</f>
        <v>7.8814106250000009</v>
      </c>
      <c r="S151" s="186"/>
      <c r="T151" s="188">
        <f>SUM(T152:T253)</f>
        <v>0</v>
      </c>
      <c r="AR151" s="189" t="s">
        <v>85</v>
      </c>
      <c r="AT151" s="190" t="s">
        <v>76</v>
      </c>
      <c r="AU151" s="190" t="s">
        <v>85</v>
      </c>
      <c r="AY151" s="189" t="s">
        <v>142</v>
      </c>
      <c r="BK151" s="191">
        <f>SUM(BK152:BK253)</f>
        <v>0</v>
      </c>
    </row>
    <row r="152" spans="2:65" s="1" customFormat="1" ht="24" customHeight="1">
      <c r="B152" s="34"/>
      <c r="C152" s="194" t="s">
        <v>87</v>
      </c>
      <c r="D152" s="194" t="s">
        <v>144</v>
      </c>
      <c r="E152" s="195" t="s">
        <v>169</v>
      </c>
      <c r="F152" s="196" t="s">
        <v>170</v>
      </c>
      <c r="G152" s="197" t="s">
        <v>147</v>
      </c>
      <c r="H152" s="198">
        <v>60.225000000000001</v>
      </c>
      <c r="I152" s="199"/>
      <c r="J152" s="200">
        <f>ROUND(I152*H152,2)</f>
        <v>0</v>
      </c>
      <c r="K152" s="196" t="s">
        <v>160</v>
      </c>
      <c r="L152" s="38"/>
      <c r="M152" s="201" t="s">
        <v>1</v>
      </c>
      <c r="N152" s="202" t="s">
        <v>43</v>
      </c>
      <c r="O152" s="66"/>
      <c r="P152" s="203">
        <f>O152*H152</f>
        <v>0</v>
      </c>
      <c r="Q152" s="203">
        <v>2.63E-4</v>
      </c>
      <c r="R152" s="203">
        <f>Q152*H152</f>
        <v>1.5839175E-2</v>
      </c>
      <c r="S152" s="203">
        <v>0</v>
      </c>
      <c r="T152" s="204">
        <f>S152*H152</f>
        <v>0</v>
      </c>
      <c r="AR152" s="205" t="s">
        <v>87</v>
      </c>
      <c r="AT152" s="205" t="s">
        <v>144</v>
      </c>
      <c r="AU152" s="205" t="s">
        <v>149</v>
      </c>
      <c r="AY152" s="17" t="s">
        <v>142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7" t="s">
        <v>149</v>
      </c>
      <c r="BK152" s="206">
        <f>ROUND(I152*H152,2)</f>
        <v>0</v>
      </c>
      <c r="BL152" s="17" t="s">
        <v>87</v>
      </c>
      <c r="BM152" s="205" t="s">
        <v>171</v>
      </c>
    </row>
    <row r="153" spans="2:65" s="12" customFormat="1" ht="11.25">
      <c r="B153" s="207"/>
      <c r="C153" s="208"/>
      <c r="D153" s="209" t="s">
        <v>151</v>
      </c>
      <c r="E153" s="210" t="s">
        <v>1</v>
      </c>
      <c r="F153" s="211" t="s">
        <v>813</v>
      </c>
      <c r="G153" s="208"/>
      <c r="H153" s="212">
        <v>10.045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151</v>
      </c>
      <c r="AU153" s="218" t="s">
        <v>149</v>
      </c>
      <c r="AV153" s="12" t="s">
        <v>149</v>
      </c>
      <c r="AW153" s="12" t="s">
        <v>33</v>
      </c>
      <c r="AX153" s="12" t="s">
        <v>77</v>
      </c>
      <c r="AY153" s="218" t="s">
        <v>142</v>
      </c>
    </row>
    <row r="154" spans="2:65" s="12" customFormat="1" ht="11.25">
      <c r="B154" s="207"/>
      <c r="C154" s="208"/>
      <c r="D154" s="209" t="s">
        <v>151</v>
      </c>
      <c r="E154" s="210" t="s">
        <v>1</v>
      </c>
      <c r="F154" s="211" t="s">
        <v>814</v>
      </c>
      <c r="G154" s="208"/>
      <c r="H154" s="212">
        <v>19.2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151</v>
      </c>
      <c r="AU154" s="218" t="s">
        <v>149</v>
      </c>
      <c r="AV154" s="12" t="s">
        <v>149</v>
      </c>
      <c r="AW154" s="12" t="s">
        <v>33</v>
      </c>
      <c r="AX154" s="12" t="s">
        <v>77</v>
      </c>
      <c r="AY154" s="218" t="s">
        <v>142</v>
      </c>
    </row>
    <row r="155" spans="2:65" s="12" customFormat="1" ht="11.25">
      <c r="B155" s="207"/>
      <c r="C155" s="208"/>
      <c r="D155" s="209" t="s">
        <v>151</v>
      </c>
      <c r="E155" s="210" t="s">
        <v>1</v>
      </c>
      <c r="F155" s="211" t="s">
        <v>815</v>
      </c>
      <c r="G155" s="208"/>
      <c r="H155" s="212">
        <v>17.04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151</v>
      </c>
      <c r="AU155" s="218" t="s">
        <v>149</v>
      </c>
      <c r="AV155" s="12" t="s">
        <v>149</v>
      </c>
      <c r="AW155" s="12" t="s">
        <v>33</v>
      </c>
      <c r="AX155" s="12" t="s">
        <v>77</v>
      </c>
      <c r="AY155" s="218" t="s">
        <v>142</v>
      </c>
    </row>
    <row r="156" spans="2:65" s="12" customFormat="1" ht="11.25">
      <c r="B156" s="207"/>
      <c r="C156" s="208"/>
      <c r="D156" s="209" t="s">
        <v>151</v>
      </c>
      <c r="E156" s="210" t="s">
        <v>1</v>
      </c>
      <c r="F156" s="211" t="s">
        <v>816</v>
      </c>
      <c r="G156" s="208"/>
      <c r="H156" s="212">
        <v>8.6850000000000005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151</v>
      </c>
      <c r="AU156" s="218" t="s">
        <v>149</v>
      </c>
      <c r="AV156" s="12" t="s">
        <v>149</v>
      </c>
      <c r="AW156" s="12" t="s">
        <v>33</v>
      </c>
      <c r="AX156" s="12" t="s">
        <v>77</v>
      </c>
      <c r="AY156" s="218" t="s">
        <v>142</v>
      </c>
    </row>
    <row r="157" spans="2:65" s="12" customFormat="1" ht="11.25">
      <c r="B157" s="207"/>
      <c r="C157" s="208"/>
      <c r="D157" s="209" t="s">
        <v>151</v>
      </c>
      <c r="E157" s="210" t="s">
        <v>1</v>
      </c>
      <c r="F157" s="211" t="s">
        <v>817</v>
      </c>
      <c r="G157" s="208"/>
      <c r="H157" s="212">
        <v>0.9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151</v>
      </c>
      <c r="AU157" s="218" t="s">
        <v>149</v>
      </c>
      <c r="AV157" s="12" t="s">
        <v>149</v>
      </c>
      <c r="AW157" s="12" t="s">
        <v>33</v>
      </c>
      <c r="AX157" s="12" t="s">
        <v>77</v>
      </c>
      <c r="AY157" s="218" t="s">
        <v>142</v>
      </c>
    </row>
    <row r="158" spans="2:65" s="12" customFormat="1" ht="11.25">
      <c r="B158" s="207"/>
      <c r="C158" s="208"/>
      <c r="D158" s="209" t="s">
        <v>151</v>
      </c>
      <c r="E158" s="210" t="s">
        <v>1</v>
      </c>
      <c r="F158" s="211" t="s">
        <v>818</v>
      </c>
      <c r="G158" s="208"/>
      <c r="H158" s="212">
        <v>3.42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151</v>
      </c>
      <c r="AU158" s="218" t="s">
        <v>149</v>
      </c>
      <c r="AV158" s="12" t="s">
        <v>149</v>
      </c>
      <c r="AW158" s="12" t="s">
        <v>33</v>
      </c>
      <c r="AX158" s="12" t="s">
        <v>77</v>
      </c>
      <c r="AY158" s="218" t="s">
        <v>142</v>
      </c>
    </row>
    <row r="159" spans="2:65" s="12" customFormat="1" ht="11.25">
      <c r="B159" s="207"/>
      <c r="C159" s="208"/>
      <c r="D159" s="209" t="s">
        <v>151</v>
      </c>
      <c r="E159" s="210" t="s">
        <v>1</v>
      </c>
      <c r="F159" s="211" t="s">
        <v>819</v>
      </c>
      <c r="G159" s="208"/>
      <c r="H159" s="212">
        <v>0.93500000000000005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151</v>
      </c>
      <c r="AU159" s="218" t="s">
        <v>149</v>
      </c>
      <c r="AV159" s="12" t="s">
        <v>149</v>
      </c>
      <c r="AW159" s="12" t="s">
        <v>33</v>
      </c>
      <c r="AX159" s="12" t="s">
        <v>77</v>
      </c>
      <c r="AY159" s="218" t="s">
        <v>142</v>
      </c>
    </row>
    <row r="160" spans="2:65" s="13" customFormat="1" ht="11.25">
      <c r="B160" s="219"/>
      <c r="C160" s="220"/>
      <c r="D160" s="209" t="s">
        <v>151</v>
      </c>
      <c r="E160" s="221" t="s">
        <v>1</v>
      </c>
      <c r="F160" s="222" t="s">
        <v>157</v>
      </c>
      <c r="G160" s="220"/>
      <c r="H160" s="223">
        <v>60.225000000000001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151</v>
      </c>
      <c r="AU160" s="229" t="s">
        <v>149</v>
      </c>
      <c r="AV160" s="13" t="s">
        <v>87</v>
      </c>
      <c r="AW160" s="13" t="s">
        <v>33</v>
      </c>
      <c r="AX160" s="13" t="s">
        <v>85</v>
      </c>
      <c r="AY160" s="229" t="s">
        <v>142</v>
      </c>
    </row>
    <row r="161" spans="2:65" s="1" customFormat="1" ht="24" customHeight="1">
      <c r="B161" s="34"/>
      <c r="C161" s="194" t="s">
        <v>90</v>
      </c>
      <c r="D161" s="194" t="s">
        <v>144</v>
      </c>
      <c r="E161" s="195" t="s">
        <v>179</v>
      </c>
      <c r="F161" s="196" t="s">
        <v>180</v>
      </c>
      <c r="G161" s="197" t="s">
        <v>147</v>
      </c>
      <c r="H161" s="198">
        <v>60.225000000000001</v>
      </c>
      <c r="I161" s="199"/>
      <c r="J161" s="200">
        <f>ROUND(I161*H161,2)</f>
        <v>0</v>
      </c>
      <c r="K161" s="196" t="s">
        <v>160</v>
      </c>
      <c r="L161" s="38"/>
      <c r="M161" s="201" t="s">
        <v>1</v>
      </c>
      <c r="N161" s="202" t="s">
        <v>43</v>
      </c>
      <c r="O161" s="66"/>
      <c r="P161" s="203">
        <f>O161*H161</f>
        <v>0</v>
      </c>
      <c r="Q161" s="203">
        <v>4.3800000000000002E-3</v>
      </c>
      <c r="R161" s="203">
        <f>Q161*H161</f>
        <v>0.26378550000000001</v>
      </c>
      <c r="S161" s="203">
        <v>0</v>
      </c>
      <c r="T161" s="204">
        <f>S161*H161</f>
        <v>0</v>
      </c>
      <c r="AR161" s="205" t="s">
        <v>87</v>
      </c>
      <c r="AT161" s="205" t="s">
        <v>144</v>
      </c>
      <c r="AU161" s="205" t="s">
        <v>149</v>
      </c>
      <c r="AY161" s="17" t="s">
        <v>142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7" t="s">
        <v>149</v>
      </c>
      <c r="BK161" s="206">
        <f>ROUND(I161*H161,2)</f>
        <v>0</v>
      </c>
      <c r="BL161" s="17" t="s">
        <v>87</v>
      </c>
      <c r="BM161" s="205" t="s">
        <v>181</v>
      </c>
    </row>
    <row r="162" spans="2:65" s="12" customFormat="1" ht="11.25">
      <c r="B162" s="207"/>
      <c r="C162" s="208"/>
      <c r="D162" s="209" t="s">
        <v>151</v>
      </c>
      <c r="E162" s="210" t="s">
        <v>1</v>
      </c>
      <c r="F162" s="211" t="s">
        <v>813</v>
      </c>
      <c r="G162" s="208"/>
      <c r="H162" s="212">
        <v>10.045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151</v>
      </c>
      <c r="AU162" s="218" t="s">
        <v>149</v>
      </c>
      <c r="AV162" s="12" t="s">
        <v>149</v>
      </c>
      <c r="AW162" s="12" t="s">
        <v>33</v>
      </c>
      <c r="AX162" s="12" t="s">
        <v>77</v>
      </c>
      <c r="AY162" s="218" t="s">
        <v>142</v>
      </c>
    </row>
    <row r="163" spans="2:65" s="12" customFormat="1" ht="11.25">
      <c r="B163" s="207"/>
      <c r="C163" s="208"/>
      <c r="D163" s="209" t="s">
        <v>151</v>
      </c>
      <c r="E163" s="210" t="s">
        <v>1</v>
      </c>
      <c r="F163" s="211" t="s">
        <v>814</v>
      </c>
      <c r="G163" s="208"/>
      <c r="H163" s="212">
        <v>19.2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151</v>
      </c>
      <c r="AU163" s="218" t="s">
        <v>149</v>
      </c>
      <c r="AV163" s="12" t="s">
        <v>149</v>
      </c>
      <c r="AW163" s="12" t="s">
        <v>33</v>
      </c>
      <c r="AX163" s="12" t="s">
        <v>77</v>
      </c>
      <c r="AY163" s="218" t="s">
        <v>142</v>
      </c>
    </row>
    <row r="164" spans="2:65" s="12" customFormat="1" ht="11.25">
      <c r="B164" s="207"/>
      <c r="C164" s="208"/>
      <c r="D164" s="209" t="s">
        <v>151</v>
      </c>
      <c r="E164" s="210" t="s">
        <v>1</v>
      </c>
      <c r="F164" s="211" t="s">
        <v>815</v>
      </c>
      <c r="G164" s="208"/>
      <c r="H164" s="212">
        <v>17.04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151</v>
      </c>
      <c r="AU164" s="218" t="s">
        <v>149</v>
      </c>
      <c r="AV164" s="12" t="s">
        <v>149</v>
      </c>
      <c r="AW164" s="12" t="s">
        <v>33</v>
      </c>
      <c r="AX164" s="12" t="s">
        <v>77</v>
      </c>
      <c r="AY164" s="218" t="s">
        <v>142</v>
      </c>
    </row>
    <row r="165" spans="2:65" s="12" customFormat="1" ht="11.25">
      <c r="B165" s="207"/>
      <c r="C165" s="208"/>
      <c r="D165" s="209" t="s">
        <v>151</v>
      </c>
      <c r="E165" s="210" t="s">
        <v>1</v>
      </c>
      <c r="F165" s="211" t="s">
        <v>816</v>
      </c>
      <c r="G165" s="208"/>
      <c r="H165" s="212">
        <v>8.6850000000000005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151</v>
      </c>
      <c r="AU165" s="218" t="s">
        <v>149</v>
      </c>
      <c r="AV165" s="12" t="s">
        <v>149</v>
      </c>
      <c r="AW165" s="12" t="s">
        <v>33</v>
      </c>
      <c r="AX165" s="12" t="s">
        <v>77</v>
      </c>
      <c r="AY165" s="218" t="s">
        <v>142</v>
      </c>
    </row>
    <row r="166" spans="2:65" s="12" customFormat="1" ht="11.25">
      <c r="B166" s="207"/>
      <c r="C166" s="208"/>
      <c r="D166" s="209" t="s">
        <v>151</v>
      </c>
      <c r="E166" s="210" t="s">
        <v>1</v>
      </c>
      <c r="F166" s="211" t="s">
        <v>817</v>
      </c>
      <c r="G166" s="208"/>
      <c r="H166" s="212">
        <v>0.9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151</v>
      </c>
      <c r="AU166" s="218" t="s">
        <v>149</v>
      </c>
      <c r="AV166" s="12" t="s">
        <v>149</v>
      </c>
      <c r="AW166" s="12" t="s">
        <v>33</v>
      </c>
      <c r="AX166" s="12" t="s">
        <v>77</v>
      </c>
      <c r="AY166" s="218" t="s">
        <v>142</v>
      </c>
    </row>
    <row r="167" spans="2:65" s="12" customFormat="1" ht="11.25">
      <c r="B167" s="207"/>
      <c r="C167" s="208"/>
      <c r="D167" s="209" t="s">
        <v>151</v>
      </c>
      <c r="E167" s="210" t="s">
        <v>1</v>
      </c>
      <c r="F167" s="211" t="s">
        <v>818</v>
      </c>
      <c r="G167" s="208"/>
      <c r="H167" s="212">
        <v>3.42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151</v>
      </c>
      <c r="AU167" s="218" t="s">
        <v>149</v>
      </c>
      <c r="AV167" s="12" t="s">
        <v>149</v>
      </c>
      <c r="AW167" s="12" t="s">
        <v>33</v>
      </c>
      <c r="AX167" s="12" t="s">
        <v>77</v>
      </c>
      <c r="AY167" s="218" t="s">
        <v>142</v>
      </c>
    </row>
    <row r="168" spans="2:65" s="12" customFormat="1" ht="11.25">
      <c r="B168" s="207"/>
      <c r="C168" s="208"/>
      <c r="D168" s="209" t="s">
        <v>151</v>
      </c>
      <c r="E168" s="210" t="s">
        <v>1</v>
      </c>
      <c r="F168" s="211" t="s">
        <v>819</v>
      </c>
      <c r="G168" s="208"/>
      <c r="H168" s="212">
        <v>0.93500000000000005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151</v>
      </c>
      <c r="AU168" s="218" t="s">
        <v>149</v>
      </c>
      <c r="AV168" s="12" t="s">
        <v>149</v>
      </c>
      <c r="AW168" s="12" t="s">
        <v>33</v>
      </c>
      <c r="AX168" s="12" t="s">
        <v>77</v>
      </c>
      <c r="AY168" s="218" t="s">
        <v>142</v>
      </c>
    </row>
    <row r="169" spans="2:65" s="13" customFormat="1" ht="11.25">
      <c r="B169" s="219"/>
      <c r="C169" s="220"/>
      <c r="D169" s="209" t="s">
        <v>151</v>
      </c>
      <c r="E169" s="221" t="s">
        <v>1</v>
      </c>
      <c r="F169" s="222" t="s">
        <v>157</v>
      </c>
      <c r="G169" s="220"/>
      <c r="H169" s="223">
        <v>60.225000000000001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151</v>
      </c>
      <c r="AU169" s="229" t="s">
        <v>149</v>
      </c>
      <c r="AV169" s="13" t="s">
        <v>87</v>
      </c>
      <c r="AW169" s="13" t="s">
        <v>33</v>
      </c>
      <c r="AX169" s="13" t="s">
        <v>85</v>
      </c>
      <c r="AY169" s="229" t="s">
        <v>142</v>
      </c>
    </row>
    <row r="170" spans="2:65" s="1" customFormat="1" ht="24" customHeight="1">
      <c r="B170" s="34"/>
      <c r="C170" s="194" t="s">
        <v>167</v>
      </c>
      <c r="D170" s="194" t="s">
        <v>144</v>
      </c>
      <c r="E170" s="195" t="s">
        <v>183</v>
      </c>
      <c r="F170" s="196" t="s">
        <v>184</v>
      </c>
      <c r="G170" s="197" t="s">
        <v>147</v>
      </c>
      <c r="H170" s="198">
        <v>60.225000000000001</v>
      </c>
      <c r="I170" s="199"/>
      <c r="J170" s="200">
        <f>ROUND(I170*H170,2)</f>
        <v>0</v>
      </c>
      <c r="K170" s="196" t="s">
        <v>160</v>
      </c>
      <c r="L170" s="38"/>
      <c r="M170" s="201" t="s">
        <v>1</v>
      </c>
      <c r="N170" s="202" t="s">
        <v>43</v>
      </c>
      <c r="O170" s="66"/>
      <c r="P170" s="203">
        <f>O170*H170</f>
        <v>0</v>
      </c>
      <c r="Q170" s="203">
        <v>3.0000000000000001E-3</v>
      </c>
      <c r="R170" s="203">
        <f>Q170*H170</f>
        <v>0.180675</v>
      </c>
      <c r="S170" s="203">
        <v>0</v>
      </c>
      <c r="T170" s="204">
        <f>S170*H170</f>
        <v>0</v>
      </c>
      <c r="AR170" s="205" t="s">
        <v>87</v>
      </c>
      <c r="AT170" s="205" t="s">
        <v>144</v>
      </c>
      <c r="AU170" s="205" t="s">
        <v>149</v>
      </c>
      <c r="AY170" s="17" t="s">
        <v>142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7" t="s">
        <v>149</v>
      </c>
      <c r="BK170" s="206">
        <f>ROUND(I170*H170,2)</f>
        <v>0</v>
      </c>
      <c r="BL170" s="17" t="s">
        <v>87</v>
      </c>
      <c r="BM170" s="205" t="s">
        <v>185</v>
      </c>
    </row>
    <row r="171" spans="2:65" s="12" customFormat="1" ht="11.25">
      <c r="B171" s="207"/>
      <c r="C171" s="208"/>
      <c r="D171" s="209" t="s">
        <v>151</v>
      </c>
      <c r="E171" s="210" t="s">
        <v>1</v>
      </c>
      <c r="F171" s="211" t="s">
        <v>813</v>
      </c>
      <c r="G171" s="208"/>
      <c r="H171" s="212">
        <v>10.045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151</v>
      </c>
      <c r="AU171" s="218" t="s">
        <v>149</v>
      </c>
      <c r="AV171" s="12" t="s">
        <v>149</v>
      </c>
      <c r="AW171" s="12" t="s">
        <v>33</v>
      </c>
      <c r="AX171" s="12" t="s">
        <v>77</v>
      </c>
      <c r="AY171" s="218" t="s">
        <v>142</v>
      </c>
    </row>
    <row r="172" spans="2:65" s="12" customFormat="1" ht="11.25">
      <c r="B172" s="207"/>
      <c r="C172" s="208"/>
      <c r="D172" s="209" t="s">
        <v>151</v>
      </c>
      <c r="E172" s="210" t="s">
        <v>1</v>
      </c>
      <c r="F172" s="211" t="s">
        <v>814</v>
      </c>
      <c r="G172" s="208"/>
      <c r="H172" s="212">
        <v>19.2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151</v>
      </c>
      <c r="AU172" s="218" t="s">
        <v>149</v>
      </c>
      <c r="AV172" s="12" t="s">
        <v>149</v>
      </c>
      <c r="AW172" s="12" t="s">
        <v>33</v>
      </c>
      <c r="AX172" s="12" t="s">
        <v>77</v>
      </c>
      <c r="AY172" s="218" t="s">
        <v>142</v>
      </c>
    </row>
    <row r="173" spans="2:65" s="12" customFormat="1" ht="11.25">
      <c r="B173" s="207"/>
      <c r="C173" s="208"/>
      <c r="D173" s="209" t="s">
        <v>151</v>
      </c>
      <c r="E173" s="210" t="s">
        <v>1</v>
      </c>
      <c r="F173" s="211" t="s">
        <v>815</v>
      </c>
      <c r="G173" s="208"/>
      <c r="H173" s="212">
        <v>17.04</v>
      </c>
      <c r="I173" s="213"/>
      <c r="J173" s="208"/>
      <c r="K173" s="208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151</v>
      </c>
      <c r="AU173" s="218" t="s">
        <v>149</v>
      </c>
      <c r="AV173" s="12" t="s">
        <v>149</v>
      </c>
      <c r="AW173" s="12" t="s">
        <v>33</v>
      </c>
      <c r="AX173" s="12" t="s">
        <v>77</v>
      </c>
      <c r="AY173" s="218" t="s">
        <v>142</v>
      </c>
    </row>
    <row r="174" spans="2:65" s="12" customFormat="1" ht="11.25">
      <c r="B174" s="207"/>
      <c r="C174" s="208"/>
      <c r="D174" s="209" t="s">
        <v>151</v>
      </c>
      <c r="E174" s="210" t="s">
        <v>1</v>
      </c>
      <c r="F174" s="211" t="s">
        <v>816</v>
      </c>
      <c r="G174" s="208"/>
      <c r="H174" s="212">
        <v>8.6850000000000005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151</v>
      </c>
      <c r="AU174" s="218" t="s">
        <v>149</v>
      </c>
      <c r="AV174" s="12" t="s">
        <v>149</v>
      </c>
      <c r="AW174" s="12" t="s">
        <v>33</v>
      </c>
      <c r="AX174" s="12" t="s">
        <v>77</v>
      </c>
      <c r="AY174" s="218" t="s">
        <v>142</v>
      </c>
    </row>
    <row r="175" spans="2:65" s="12" customFormat="1" ht="11.25">
      <c r="B175" s="207"/>
      <c r="C175" s="208"/>
      <c r="D175" s="209" t="s">
        <v>151</v>
      </c>
      <c r="E175" s="210" t="s">
        <v>1</v>
      </c>
      <c r="F175" s="211" t="s">
        <v>817</v>
      </c>
      <c r="G175" s="208"/>
      <c r="H175" s="212">
        <v>0.9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151</v>
      </c>
      <c r="AU175" s="218" t="s">
        <v>149</v>
      </c>
      <c r="AV175" s="12" t="s">
        <v>149</v>
      </c>
      <c r="AW175" s="12" t="s">
        <v>33</v>
      </c>
      <c r="AX175" s="12" t="s">
        <v>77</v>
      </c>
      <c r="AY175" s="218" t="s">
        <v>142</v>
      </c>
    </row>
    <row r="176" spans="2:65" s="12" customFormat="1" ht="11.25">
      <c r="B176" s="207"/>
      <c r="C176" s="208"/>
      <c r="D176" s="209" t="s">
        <v>151</v>
      </c>
      <c r="E176" s="210" t="s">
        <v>1</v>
      </c>
      <c r="F176" s="211" t="s">
        <v>818</v>
      </c>
      <c r="G176" s="208"/>
      <c r="H176" s="212">
        <v>3.42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151</v>
      </c>
      <c r="AU176" s="218" t="s">
        <v>149</v>
      </c>
      <c r="AV176" s="12" t="s">
        <v>149</v>
      </c>
      <c r="AW176" s="12" t="s">
        <v>33</v>
      </c>
      <c r="AX176" s="12" t="s">
        <v>77</v>
      </c>
      <c r="AY176" s="218" t="s">
        <v>142</v>
      </c>
    </row>
    <row r="177" spans="2:65" s="12" customFormat="1" ht="11.25">
      <c r="B177" s="207"/>
      <c r="C177" s="208"/>
      <c r="D177" s="209" t="s">
        <v>151</v>
      </c>
      <c r="E177" s="210" t="s">
        <v>1</v>
      </c>
      <c r="F177" s="211" t="s">
        <v>819</v>
      </c>
      <c r="G177" s="208"/>
      <c r="H177" s="212">
        <v>0.93500000000000005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151</v>
      </c>
      <c r="AU177" s="218" t="s">
        <v>149</v>
      </c>
      <c r="AV177" s="12" t="s">
        <v>149</v>
      </c>
      <c r="AW177" s="12" t="s">
        <v>33</v>
      </c>
      <c r="AX177" s="12" t="s">
        <v>77</v>
      </c>
      <c r="AY177" s="218" t="s">
        <v>142</v>
      </c>
    </row>
    <row r="178" spans="2:65" s="13" customFormat="1" ht="11.25">
      <c r="B178" s="219"/>
      <c r="C178" s="220"/>
      <c r="D178" s="209" t="s">
        <v>151</v>
      </c>
      <c r="E178" s="221" t="s">
        <v>1</v>
      </c>
      <c r="F178" s="222" t="s">
        <v>157</v>
      </c>
      <c r="G178" s="220"/>
      <c r="H178" s="223">
        <v>60.225000000000001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151</v>
      </c>
      <c r="AU178" s="229" t="s">
        <v>149</v>
      </c>
      <c r="AV178" s="13" t="s">
        <v>87</v>
      </c>
      <c r="AW178" s="13" t="s">
        <v>33</v>
      </c>
      <c r="AX178" s="13" t="s">
        <v>85</v>
      </c>
      <c r="AY178" s="229" t="s">
        <v>142</v>
      </c>
    </row>
    <row r="179" spans="2:65" s="1" customFormat="1" ht="24" customHeight="1">
      <c r="B179" s="34"/>
      <c r="C179" s="194" t="s">
        <v>182</v>
      </c>
      <c r="D179" s="194" t="s">
        <v>144</v>
      </c>
      <c r="E179" s="195" t="s">
        <v>187</v>
      </c>
      <c r="F179" s="196" t="s">
        <v>188</v>
      </c>
      <c r="G179" s="197" t="s">
        <v>147</v>
      </c>
      <c r="H179" s="198">
        <v>166.88</v>
      </c>
      <c r="I179" s="199"/>
      <c r="J179" s="200">
        <f>ROUND(I179*H179,2)</f>
        <v>0</v>
      </c>
      <c r="K179" s="196" t="s">
        <v>160</v>
      </c>
      <c r="L179" s="38"/>
      <c r="M179" s="201" t="s">
        <v>1</v>
      </c>
      <c r="N179" s="202" t="s">
        <v>43</v>
      </c>
      <c r="O179" s="66"/>
      <c r="P179" s="203">
        <f>O179*H179</f>
        <v>0</v>
      </c>
      <c r="Q179" s="203">
        <v>2.5999999999999998E-4</v>
      </c>
      <c r="R179" s="203">
        <f>Q179*H179</f>
        <v>4.3388799999999998E-2</v>
      </c>
      <c r="S179" s="203">
        <v>0</v>
      </c>
      <c r="T179" s="204">
        <f>S179*H179</f>
        <v>0</v>
      </c>
      <c r="AR179" s="205" t="s">
        <v>87</v>
      </c>
      <c r="AT179" s="205" t="s">
        <v>144</v>
      </c>
      <c r="AU179" s="205" t="s">
        <v>149</v>
      </c>
      <c r="AY179" s="17" t="s">
        <v>142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7" t="s">
        <v>149</v>
      </c>
      <c r="BK179" s="206">
        <f>ROUND(I179*H179,2)</f>
        <v>0</v>
      </c>
      <c r="BL179" s="17" t="s">
        <v>87</v>
      </c>
      <c r="BM179" s="205" t="s">
        <v>189</v>
      </c>
    </row>
    <row r="180" spans="2:65" s="12" customFormat="1" ht="11.25">
      <c r="B180" s="207"/>
      <c r="C180" s="208"/>
      <c r="D180" s="209" t="s">
        <v>151</v>
      </c>
      <c r="E180" s="210" t="s">
        <v>1</v>
      </c>
      <c r="F180" s="211" t="s">
        <v>820</v>
      </c>
      <c r="G180" s="208"/>
      <c r="H180" s="212">
        <v>29.33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151</v>
      </c>
      <c r="AU180" s="218" t="s">
        <v>149</v>
      </c>
      <c r="AV180" s="12" t="s">
        <v>149</v>
      </c>
      <c r="AW180" s="12" t="s">
        <v>33</v>
      </c>
      <c r="AX180" s="12" t="s">
        <v>77</v>
      </c>
      <c r="AY180" s="218" t="s">
        <v>142</v>
      </c>
    </row>
    <row r="181" spans="2:65" s="12" customFormat="1" ht="11.25">
      <c r="B181" s="207"/>
      <c r="C181" s="208"/>
      <c r="D181" s="209" t="s">
        <v>151</v>
      </c>
      <c r="E181" s="210" t="s">
        <v>1</v>
      </c>
      <c r="F181" s="211" t="s">
        <v>821</v>
      </c>
      <c r="G181" s="208"/>
      <c r="H181" s="212">
        <v>39.6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151</v>
      </c>
      <c r="AU181" s="218" t="s">
        <v>149</v>
      </c>
      <c r="AV181" s="12" t="s">
        <v>149</v>
      </c>
      <c r="AW181" s="12" t="s">
        <v>33</v>
      </c>
      <c r="AX181" s="12" t="s">
        <v>77</v>
      </c>
      <c r="AY181" s="218" t="s">
        <v>142</v>
      </c>
    </row>
    <row r="182" spans="2:65" s="12" customFormat="1" ht="11.25">
      <c r="B182" s="207"/>
      <c r="C182" s="208"/>
      <c r="D182" s="209" t="s">
        <v>151</v>
      </c>
      <c r="E182" s="210" t="s">
        <v>1</v>
      </c>
      <c r="F182" s="211" t="s">
        <v>822</v>
      </c>
      <c r="G182" s="208"/>
      <c r="H182" s="212">
        <v>37.35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151</v>
      </c>
      <c r="AU182" s="218" t="s">
        <v>149</v>
      </c>
      <c r="AV182" s="12" t="s">
        <v>149</v>
      </c>
      <c r="AW182" s="12" t="s">
        <v>33</v>
      </c>
      <c r="AX182" s="12" t="s">
        <v>77</v>
      </c>
      <c r="AY182" s="218" t="s">
        <v>142</v>
      </c>
    </row>
    <row r="183" spans="2:65" s="12" customFormat="1" ht="22.5">
      <c r="B183" s="207"/>
      <c r="C183" s="208"/>
      <c r="D183" s="209" t="s">
        <v>151</v>
      </c>
      <c r="E183" s="210" t="s">
        <v>1</v>
      </c>
      <c r="F183" s="211" t="s">
        <v>823</v>
      </c>
      <c r="G183" s="208"/>
      <c r="H183" s="212">
        <v>23.84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151</v>
      </c>
      <c r="AU183" s="218" t="s">
        <v>149</v>
      </c>
      <c r="AV183" s="12" t="s">
        <v>149</v>
      </c>
      <c r="AW183" s="12" t="s">
        <v>33</v>
      </c>
      <c r="AX183" s="12" t="s">
        <v>77</v>
      </c>
      <c r="AY183" s="218" t="s">
        <v>142</v>
      </c>
    </row>
    <row r="184" spans="2:65" s="12" customFormat="1" ht="11.25">
      <c r="B184" s="207"/>
      <c r="C184" s="208"/>
      <c r="D184" s="209" t="s">
        <v>151</v>
      </c>
      <c r="E184" s="210" t="s">
        <v>1</v>
      </c>
      <c r="F184" s="211" t="s">
        <v>824</v>
      </c>
      <c r="G184" s="208"/>
      <c r="H184" s="212">
        <v>8.3000000000000007</v>
      </c>
      <c r="I184" s="213"/>
      <c r="J184" s="208"/>
      <c r="K184" s="208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151</v>
      </c>
      <c r="AU184" s="218" t="s">
        <v>149</v>
      </c>
      <c r="AV184" s="12" t="s">
        <v>149</v>
      </c>
      <c r="AW184" s="12" t="s">
        <v>33</v>
      </c>
      <c r="AX184" s="12" t="s">
        <v>77</v>
      </c>
      <c r="AY184" s="218" t="s">
        <v>142</v>
      </c>
    </row>
    <row r="185" spans="2:65" s="12" customFormat="1" ht="11.25">
      <c r="B185" s="207"/>
      <c r="C185" s="208"/>
      <c r="D185" s="209" t="s">
        <v>151</v>
      </c>
      <c r="E185" s="210" t="s">
        <v>1</v>
      </c>
      <c r="F185" s="211" t="s">
        <v>825</v>
      </c>
      <c r="G185" s="208"/>
      <c r="H185" s="212">
        <v>16.98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151</v>
      </c>
      <c r="AU185" s="218" t="s">
        <v>149</v>
      </c>
      <c r="AV185" s="12" t="s">
        <v>149</v>
      </c>
      <c r="AW185" s="12" t="s">
        <v>33</v>
      </c>
      <c r="AX185" s="12" t="s">
        <v>77</v>
      </c>
      <c r="AY185" s="218" t="s">
        <v>142</v>
      </c>
    </row>
    <row r="186" spans="2:65" s="12" customFormat="1" ht="11.25">
      <c r="B186" s="207"/>
      <c r="C186" s="208"/>
      <c r="D186" s="209" t="s">
        <v>151</v>
      </c>
      <c r="E186" s="210" t="s">
        <v>1</v>
      </c>
      <c r="F186" s="211" t="s">
        <v>826</v>
      </c>
      <c r="G186" s="208"/>
      <c r="H186" s="212">
        <v>11.48</v>
      </c>
      <c r="I186" s="213"/>
      <c r="J186" s="208"/>
      <c r="K186" s="208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151</v>
      </c>
      <c r="AU186" s="218" t="s">
        <v>149</v>
      </c>
      <c r="AV186" s="12" t="s">
        <v>149</v>
      </c>
      <c r="AW186" s="12" t="s">
        <v>33</v>
      </c>
      <c r="AX186" s="12" t="s">
        <v>77</v>
      </c>
      <c r="AY186" s="218" t="s">
        <v>142</v>
      </c>
    </row>
    <row r="187" spans="2:65" s="13" customFormat="1" ht="11.25">
      <c r="B187" s="219"/>
      <c r="C187" s="220"/>
      <c r="D187" s="209" t="s">
        <v>151</v>
      </c>
      <c r="E187" s="221" t="s">
        <v>1</v>
      </c>
      <c r="F187" s="222" t="s">
        <v>157</v>
      </c>
      <c r="G187" s="220"/>
      <c r="H187" s="223">
        <v>166.88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151</v>
      </c>
      <c r="AU187" s="229" t="s">
        <v>149</v>
      </c>
      <c r="AV187" s="13" t="s">
        <v>87</v>
      </c>
      <c r="AW187" s="13" t="s">
        <v>33</v>
      </c>
      <c r="AX187" s="13" t="s">
        <v>85</v>
      </c>
      <c r="AY187" s="229" t="s">
        <v>142</v>
      </c>
    </row>
    <row r="188" spans="2:65" s="1" customFormat="1" ht="24" customHeight="1">
      <c r="B188" s="34"/>
      <c r="C188" s="194" t="s">
        <v>186</v>
      </c>
      <c r="D188" s="194" t="s">
        <v>144</v>
      </c>
      <c r="E188" s="195" t="s">
        <v>198</v>
      </c>
      <c r="F188" s="196" t="s">
        <v>199</v>
      </c>
      <c r="G188" s="197" t="s">
        <v>147</v>
      </c>
      <c r="H188" s="198">
        <v>166.88</v>
      </c>
      <c r="I188" s="199"/>
      <c r="J188" s="200">
        <f>ROUND(I188*H188,2)</f>
        <v>0</v>
      </c>
      <c r="K188" s="196" t="s">
        <v>160</v>
      </c>
      <c r="L188" s="38"/>
      <c r="M188" s="201" t="s">
        <v>1</v>
      </c>
      <c r="N188" s="202" t="s">
        <v>43</v>
      </c>
      <c r="O188" s="66"/>
      <c r="P188" s="203">
        <f>O188*H188</f>
        <v>0</v>
      </c>
      <c r="Q188" s="203">
        <v>4.3800000000000002E-3</v>
      </c>
      <c r="R188" s="203">
        <f>Q188*H188</f>
        <v>0.73093439999999998</v>
      </c>
      <c r="S188" s="203">
        <v>0</v>
      </c>
      <c r="T188" s="204">
        <f>S188*H188</f>
        <v>0</v>
      </c>
      <c r="AR188" s="205" t="s">
        <v>87</v>
      </c>
      <c r="AT188" s="205" t="s">
        <v>144</v>
      </c>
      <c r="AU188" s="205" t="s">
        <v>149</v>
      </c>
      <c r="AY188" s="17" t="s">
        <v>142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7" t="s">
        <v>149</v>
      </c>
      <c r="BK188" s="206">
        <f>ROUND(I188*H188,2)</f>
        <v>0</v>
      </c>
      <c r="BL188" s="17" t="s">
        <v>87</v>
      </c>
      <c r="BM188" s="205" t="s">
        <v>200</v>
      </c>
    </row>
    <row r="189" spans="2:65" s="12" customFormat="1" ht="11.25">
      <c r="B189" s="207"/>
      <c r="C189" s="208"/>
      <c r="D189" s="209" t="s">
        <v>151</v>
      </c>
      <c r="E189" s="210" t="s">
        <v>1</v>
      </c>
      <c r="F189" s="211" t="s">
        <v>820</v>
      </c>
      <c r="G189" s="208"/>
      <c r="H189" s="212">
        <v>29.33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151</v>
      </c>
      <c r="AU189" s="218" t="s">
        <v>149</v>
      </c>
      <c r="AV189" s="12" t="s">
        <v>149</v>
      </c>
      <c r="AW189" s="12" t="s">
        <v>33</v>
      </c>
      <c r="AX189" s="12" t="s">
        <v>77</v>
      </c>
      <c r="AY189" s="218" t="s">
        <v>142</v>
      </c>
    </row>
    <row r="190" spans="2:65" s="12" customFormat="1" ht="11.25">
      <c r="B190" s="207"/>
      <c r="C190" s="208"/>
      <c r="D190" s="209" t="s">
        <v>151</v>
      </c>
      <c r="E190" s="210" t="s">
        <v>1</v>
      </c>
      <c r="F190" s="211" t="s">
        <v>821</v>
      </c>
      <c r="G190" s="208"/>
      <c r="H190" s="212">
        <v>39.6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151</v>
      </c>
      <c r="AU190" s="218" t="s">
        <v>149</v>
      </c>
      <c r="AV190" s="12" t="s">
        <v>149</v>
      </c>
      <c r="AW190" s="12" t="s">
        <v>33</v>
      </c>
      <c r="AX190" s="12" t="s">
        <v>77</v>
      </c>
      <c r="AY190" s="218" t="s">
        <v>142</v>
      </c>
    </row>
    <row r="191" spans="2:65" s="12" customFormat="1" ht="11.25">
      <c r="B191" s="207"/>
      <c r="C191" s="208"/>
      <c r="D191" s="209" t="s">
        <v>151</v>
      </c>
      <c r="E191" s="210" t="s">
        <v>1</v>
      </c>
      <c r="F191" s="211" t="s">
        <v>822</v>
      </c>
      <c r="G191" s="208"/>
      <c r="H191" s="212">
        <v>37.35</v>
      </c>
      <c r="I191" s="213"/>
      <c r="J191" s="208"/>
      <c r="K191" s="208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151</v>
      </c>
      <c r="AU191" s="218" t="s">
        <v>149</v>
      </c>
      <c r="AV191" s="12" t="s">
        <v>149</v>
      </c>
      <c r="AW191" s="12" t="s">
        <v>33</v>
      </c>
      <c r="AX191" s="12" t="s">
        <v>77</v>
      </c>
      <c r="AY191" s="218" t="s">
        <v>142</v>
      </c>
    </row>
    <row r="192" spans="2:65" s="12" customFormat="1" ht="22.5">
      <c r="B192" s="207"/>
      <c r="C192" s="208"/>
      <c r="D192" s="209" t="s">
        <v>151</v>
      </c>
      <c r="E192" s="210" t="s">
        <v>1</v>
      </c>
      <c r="F192" s="211" t="s">
        <v>823</v>
      </c>
      <c r="G192" s="208"/>
      <c r="H192" s="212">
        <v>23.84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151</v>
      </c>
      <c r="AU192" s="218" t="s">
        <v>149</v>
      </c>
      <c r="AV192" s="12" t="s">
        <v>149</v>
      </c>
      <c r="AW192" s="12" t="s">
        <v>33</v>
      </c>
      <c r="AX192" s="12" t="s">
        <v>77</v>
      </c>
      <c r="AY192" s="218" t="s">
        <v>142</v>
      </c>
    </row>
    <row r="193" spans="2:65" s="12" customFormat="1" ht="11.25">
      <c r="B193" s="207"/>
      <c r="C193" s="208"/>
      <c r="D193" s="209" t="s">
        <v>151</v>
      </c>
      <c r="E193" s="210" t="s">
        <v>1</v>
      </c>
      <c r="F193" s="211" t="s">
        <v>824</v>
      </c>
      <c r="G193" s="208"/>
      <c r="H193" s="212">
        <v>8.3000000000000007</v>
      </c>
      <c r="I193" s="213"/>
      <c r="J193" s="208"/>
      <c r="K193" s="208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151</v>
      </c>
      <c r="AU193" s="218" t="s">
        <v>149</v>
      </c>
      <c r="AV193" s="12" t="s">
        <v>149</v>
      </c>
      <c r="AW193" s="12" t="s">
        <v>33</v>
      </c>
      <c r="AX193" s="12" t="s">
        <v>77</v>
      </c>
      <c r="AY193" s="218" t="s">
        <v>142</v>
      </c>
    </row>
    <row r="194" spans="2:65" s="12" customFormat="1" ht="11.25">
      <c r="B194" s="207"/>
      <c r="C194" s="208"/>
      <c r="D194" s="209" t="s">
        <v>151</v>
      </c>
      <c r="E194" s="210" t="s">
        <v>1</v>
      </c>
      <c r="F194" s="211" t="s">
        <v>825</v>
      </c>
      <c r="G194" s="208"/>
      <c r="H194" s="212">
        <v>16.98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151</v>
      </c>
      <c r="AU194" s="218" t="s">
        <v>149</v>
      </c>
      <c r="AV194" s="12" t="s">
        <v>149</v>
      </c>
      <c r="AW194" s="12" t="s">
        <v>33</v>
      </c>
      <c r="AX194" s="12" t="s">
        <v>77</v>
      </c>
      <c r="AY194" s="218" t="s">
        <v>142</v>
      </c>
    </row>
    <row r="195" spans="2:65" s="12" customFormat="1" ht="11.25">
      <c r="B195" s="207"/>
      <c r="C195" s="208"/>
      <c r="D195" s="209" t="s">
        <v>151</v>
      </c>
      <c r="E195" s="210" t="s">
        <v>1</v>
      </c>
      <c r="F195" s="211" t="s">
        <v>826</v>
      </c>
      <c r="G195" s="208"/>
      <c r="H195" s="212">
        <v>11.48</v>
      </c>
      <c r="I195" s="213"/>
      <c r="J195" s="208"/>
      <c r="K195" s="208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151</v>
      </c>
      <c r="AU195" s="218" t="s">
        <v>149</v>
      </c>
      <c r="AV195" s="12" t="s">
        <v>149</v>
      </c>
      <c r="AW195" s="12" t="s">
        <v>33</v>
      </c>
      <c r="AX195" s="12" t="s">
        <v>77</v>
      </c>
      <c r="AY195" s="218" t="s">
        <v>142</v>
      </c>
    </row>
    <row r="196" spans="2:65" s="13" customFormat="1" ht="11.25">
      <c r="B196" s="219"/>
      <c r="C196" s="220"/>
      <c r="D196" s="209" t="s">
        <v>151</v>
      </c>
      <c r="E196" s="221" t="s">
        <v>1</v>
      </c>
      <c r="F196" s="222" t="s">
        <v>157</v>
      </c>
      <c r="G196" s="220"/>
      <c r="H196" s="223">
        <v>166.88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151</v>
      </c>
      <c r="AU196" s="229" t="s">
        <v>149</v>
      </c>
      <c r="AV196" s="13" t="s">
        <v>87</v>
      </c>
      <c r="AW196" s="13" t="s">
        <v>33</v>
      </c>
      <c r="AX196" s="13" t="s">
        <v>85</v>
      </c>
      <c r="AY196" s="229" t="s">
        <v>142</v>
      </c>
    </row>
    <row r="197" spans="2:65" s="1" customFormat="1" ht="24" customHeight="1">
      <c r="B197" s="34"/>
      <c r="C197" s="194" t="s">
        <v>197</v>
      </c>
      <c r="D197" s="194" t="s">
        <v>144</v>
      </c>
      <c r="E197" s="195" t="s">
        <v>202</v>
      </c>
      <c r="F197" s="196" t="s">
        <v>203</v>
      </c>
      <c r="G197" s="197" t="s">
        <v>147</v>
      </c>
      <c r="H197" s="198">
        <v>142.19</v>
      </c>
      <c r="I197" s="199"/>
      <c r="J197" s="200">
        <f>ROUND(I197*H197,2)</f>
        <v>0</v>
      </c>
      <c r="K197" s="196" t="s">
        <v>160</v>
      </c>
      <c r="L197" s="38"/>
      <c r="M197" s="201" t="s">
        <v>1</v>
      </c>
      <c r="N197" s="202" t="s">
        <v>43</v>
      </c>
      <c r="O197" s="66"/>
      <c r="P197" s="203">
        <f>O197*H197</f>
        <v>0</v>
      </c>
      <c r="Q197" s="203">
        <v>3.0000000000000001E-3</v>
      </c>
      <c r="R197" s="203">
        <f>Q197*H197</f>
        <v>0.42657</v>
      </c>
      <c r="S197" s="203">
        <v>0</v>
      </c>
      <c r="T197" s="204">
        <f>S197*H197</f>
        <v>0</v>
      </c>
      <c r="AR197" s="205" t="s">
        <v>87</v>
      </c>
      <c r="AT197" s="205" t="s">
        <v>144</v>
      </c>
      <c r="AU197" s="205" t="s">
        <v>149</v>
      </c>
      <c r="AY197" s="17" t="s">
        <v>142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7" t="s">
        <v>149</v>
      </c>
      <c r="BK197" s="206">
        <f>ROUND(I197*H197,2)</f>
        <v>0</v>
      </c>
      <c r="BL197" s="17" t="s">
        <v>87</v>
      </c>
      <c r="BM197" s="205" t="s">
        <v>204</v>
      </c>
    </row>
    <row r="198" spans="2:65" s="12" customFormat="1" ht="11.25">
      <c r="B198" s="207"/>
      <c r="C198" s="208"/>
      <c r="D198" s="209" t="s">
        <v>151</v>
      </c>
      <c r="E198" s="210" t="s">
        <v>1</v>
      </c>
      <c r="F198" s="211" t="s">
        <v>820</v>
      </c>
      <c r="G198" s="208"/>
      <c r="H198" s="212">
        <v>29.33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151</v>
      </c>
      <c r="AU198" s="218" t="s">
        <v>149</v>
      </c>
      <c r="AV198" s="12" t="s">
        <v>149</v>
      </c>
      <c r="AW198" s="12" t="s">
        <v>33</v>
      </c>
      <c r="AX198" s="12" t="s">
        <v>77</v>
      </c>
      <c r="AY198" s="218" t="s">
        <v>142</v>
      </c>
    </row>
    <row r="199" spans="2:65" s="12" customFormat="1" ht="11.25">
      <c r="B199" s="207"/>
      <c r="C199" s="208"/>
      <c r="D199" s="209" t="s">
        <v>151</v>
      </c>
      <c r="E199" s="210" t="s">
        <v>1</v>
      </c>
      <c r="F199" s="211" t="s">
        <v>821</v>
      </c>
      <c r="G199" s="208"/>
      <c r="H199" s="212">
        <v>39.6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151</v>
      </c>
      <c r="AU199" s="218" t="s">
        <v>149</v>
      </c>
      <c r="AV199" s="12" t="s">
        <v>149</v>
      </c>
      <c r="AW199" s="12" t="s">
        <v>33</v>
      </c>
      <c r="AX199" s="12" t="s">
        <v>77</v>
      </c>
      <c r="AY199" s="218" t="s">
        <v>142</v>
      </c>
    </row>
    <row r="200" spans="2:65" s="12" customFormat="1" ht="11.25">
      <c r="B200" s="207"/>
      <c r="C200" s="208"/>
      <c r="D200" s="209" t="s">
        <v>151</v>
      </c>
      <c r="E200" s="210" t="s">
        <v>1</v>
      </c>
      <c r="F200" s="211" t="s">
        <v>822</v>
      </c>
      <c r="G200" s="208"/>
      <c r="H200" s="212">
        <v>37.35</v>
      </c>
      <c r="I200" s="213"/>
      <c r="J200" s="208"/>
      <c r="K200" s="208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151</v>
      </c>
      <c r="AU200" s="218" t="s">
        <v>149</v>
      </c>
      <c r="AV200" s="12" t="s">
        <v>149</v>
      </c>
      <c r="AW200" s="12" t="s">
        <v>33</v>
      </c>
      <c r="AX200" s="12" t="s">
        <v>77</v>
      </c>
      <c r="AY200" s="218" t="s">
        <v>142</v>
      </c>
    </row>
    <row r="201" spans="2:65" s="12" customFormat="1" ht="22.5">
      <c r="B201" s="207"/>
      <c r="C201" s="208"/>
      <c r="D201" s="209" t="s">
        <v>151</v>
      </c>
      <c r="E201" s="210" t="s">
        <v>1</v>
      </c>
      <c r="F201" s="211" t="s">
        <v>823</v>
      </c>
      <c r="G201" s="208"/>
      <c r="H201" s="212">
        <v>23.84</v>
      </c>
      <c r="I201" s="213"/>
      <c r="J201" s="208"/>
      <c r="K201" s="208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151</v>
      </c>
      <c r="AU201" s="218" t="s">
        <v>149</v>
      </c>
      <c r="AV201" s="12" t="s">
        <v>149</v>
      </c>
      <c r="AW201" s="12" t="s">
        <v>33</v>
      </c>
      <c r="AX201" s="12" t="s">
        <v>77</v>
      </c>
      <c r="AY201" s="218" t="s">
        <v>142</v>
      </c>
    </row>
    <row r="202" spans="2:65" s="12" customFormat="1" ht="11.25">
      <c r="B202" s="207"/>
      <c r="C202" s="208"/>
      <c r="D202" s="209" t="s">
        <v>151</v>
      </c>
      <c r="E202" s="210" t="s">
        <v>1</v>
      </c>
      <c r="F202" s="211" t="s">
        <v>824</v>
      </c>
      <c r="G202" s="208"/>
      <c r="H202" s="212">
        <v>8.3000000000000007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151</v>
      </c>
      <c r="AU202" s="218" t="s">
        <v>149</v>
      </c>
      <c r="AV202" s="12" t="s">
        <v>149</v>
      </c>
      <c r="AW202" s="12" t="s">
        <v>33</v>
      </c>
      <c r="AX202" s="12" t="s">
        <v>77</v>
      </c>
      <c r="AY202" s="218" t="s">
        <v>142</v>
      </c>
    </row>
    <row r="203" spans="2:65" s="12" customFormat="1" ht="11.25">
      <c r="B203" s="207"/>
      <c r="C203" s="208"/>
      <c r="D203" s="209" t="s">
        <v>151</v>
      </c>
      <c r="E203" s="210" t="s">
        <v>1</v>
      </c>
      <c r="F203" s="211" t="s">
        <v>827</v>
      </c>
      <c r="G203" s="208"/>
      <c r="H203" s="212">
        <v>2.27</v>
      </c>
      <c r="I203" s="213"/>
      <c r="J203" s="208"/>
      <c r="K203" s="208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151</v>
      </c>
      <c r="AU203" s="218" t="s">
        <v>149</v>
      </c>
      <c r="AV203" s="12" t="s">
        <v>149</v>
      </c>
      <c r="AW203" s="12" t="s">
        <v>33</v>
      </c>
      <c r="AX203" s="12" t="s">
        <v>77</v>
      </c>
      <c r="AY203" s="218" t="s">
        <v>142</v>
      </c>
    </row>
    <row r="204" spans="2:65" s="12" customFormat="1" ht="11.25">
      <c r="B204" s="207"/>
      <c r="C204" s="208"/>
      <c r="D204" s="209" t="s">
        <v>151</v>
      </c>
      <c r="E204" s="210" t="s">
        <v>1</v>
      </c>
      <c r="F204" s="211" t="s">
        <v>828</v>
      </c>
      <c r="G204" s="208"/>
      <c r="H204" s="212">
        <v>1.5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151</v>
      </c>
      <c r="AU204" s="218" t="s">
        <v>149</v>
      </c>
      <c r="AV204" s="12" t="s">
        <v>149</v>
      </c>
      <c r="AW204" s="12" t="s">
        <v>33</v>
      </c>
      <c r="AX204" s="12" t="s">
        <v>77</v>
      </c>
      <c r="AY204" s="218" t="s">
        <v>142</v>
      </c>
    </row>
    <row r="205" spans="2:65" s="13" customFormat="1" ht="11.25">
      <c r="B205" s="219"/>
      <c r="C205" s="220"/>
      <c r="D205" s="209" t="s">
        <v>151</v>
      </c>
      <c r="E205" s="221" t="s">
        <v>1</v>
      </c>
      <c r="F205" s="222" t="s">
        <v>157</v>
      </c>
      <c r="G205" s="220"/>
      <c r="H205" s="223">
        <v>142.19000000000003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151</v>
      </c>
      <c r="AU205" s="229" t="s">
        <v>149</v>
      </c>
      <c r="AV205" s="13" t="s">
        <v>87</v>
      </c>
      <c r="AW205" s="13" t="s">
        <v>33</v>
      </c>
      <c r="AX205" s="13" t="s">
        <v>85</v>
      </c>
      <c r="AY205" s="229" t="s">
        <v>142</v>
      </c>
    </row>
    <row r="206" spans="2:65" s="1" customFormat="1" ht="24" customHeight="1">
      <c r="B206" s="34"/>
      <c r="C206" s="194" t="s">
        <v>201</v>
      </c>
      <c r="D206" s="194" t="s">
        <v>144</v>
      </c>
      <c r="E206" s="195" t="s">
        <v>208</v>
      </c>
      <c r="F206" s="196" t="s">
        <v>209</v>
      </c>
      <c r="G206" s="197" t="s">
        <v>147</v>
      </c>
      <c r="H206" s="198">
        <v>28.78</v>
      </c>
      <c r="I206" s="199"/>
      <c r="J206" s="200">
        <f>ROUND(I206*H206,2)</f>
        <v>0</v>
      </c>
      <c r="K206" s="196" t="s">
        <v>160</v>
      </c>
      <c r="L206" s="38"/>
      <c r="M206" s="201" t="s">
        <v>1</v>
      </c>
      <c r="N206" s="202" t="s">
        <v>43</v>
      </c>
      <c r="O206" s="66"/>
      <c r="P206" s="203">
        <f>O206*H206</f>
        <v>0</v>
      </c>
      <c r="Q206" s="203">
        <v>1.54E-2</v>
      </c>
      <c r="R206" s="203">
        <f>Q206*H206</f>
        <v>0.44321200000000005</v>
      </c>
      <c r="S206" s="203">
        <v>0</v>
      </c>
      <c r="T206" s="204">
        <f>S206*H206</f>
        <v>0</v>
      </c>
      <c r="AR206" s="205" t="s">
        <v>87</v>
      </c>
      <c r="AT206" s="205" t="s">
        <v>144</v>
      </c>
      <c r="AU206" s="205" t="s">
        <v>149</v>
      </c>
      <c r="AY206" s="17" t="s">
        <v>142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7" t="s">
        <v>149</v>
      </c>
      <c r="BK206" s="206">
        <f>ROUND(I206*H206,2)</f>
        <v>0</v>
      </c>
      <c r="BL206" s="17" t="s">
        <v>87</v>
      </c>
      <c r="BM206" s="205" t="s">
        <v>210</v>
      </c>
    </row>
    <row r="207" spans="2:65" s="14" customFormat="1" ht="11.25">
      <c r="B207" s="230"/>
      <c r="C207" s="231"/>
      <c r="D207" s="209" t="s">
        <v>151</v>
      </c>
      <c r="E207" s="232" t="s">
        <v>1</v>
      </c>
      <c r="F207" s="233" t="s">
        <v>211</v>
      </c>
      <c r="G207" s="231"/>
      <c r="H207" s="232" t="s">
        <v>1</v>
      </c>
      <c r="I207" s="234"/>
      <c r="J207" s="231"/>
      <c r="K207" s="231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151</v>
      </c>
      <c r="AU207" s="239" t="s">
        <v>149</v>
      </c>
      <c r="AV207" s="14" t="s">
        <v>85</v>
      </c>
      <c r="AW207" s="14" t="s">
        <v>33</v>
      </c>
      <c r="AX207" s="14" t="s">
        <v>77</v>
      </c>
      <c r="AY207" s="239" t="s">
        <v>142</v>
      </c>
    </row>
    <row r="208" spans="2:65" s="12" customFormat="1" ht="11.25">
      <c r="B208" s="207"/>
      <c r="C208" s="208"/>
      <c r="D208" s="209" t="s">
        <v>151</v>
      </c>
      <c r="E208" s="210" t="s">
        <v>1</v>
      </c>
      <c r="F208" s="211" t="s">
        <v>829</v>
      </c>
      <c r="G208" s="208"/>
      <c r="H208" s="212">
        <v>16.98</v>
      </c>
      <c r="I208" s="213"/>
      <c r="J208" s="208"/>
      <c r="K208" s="208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151</v>
      </c>
      <c r="AU208" s="218" t="s">
        <v>149</v>
      </c>
      <c r="AV208" s="12" t="s">
        <v>149</v>
      </c>
      <c r="AW208" s="12" t="s">
        <v>33</v>
      </c>
      <c r="AX208" s="12" t="s">
        <v>77</v>
      </c>
      <c r="AY208" s="218" t="s">
        <v>142</v>
      </c>
    </row>
    <row r="209" spans="2:65" s="14" customFormat="1" ht="11.25">
      <c r="B209" s="230"/>
      <c r="C209" s="231"/>
      <c r="D209" s="209" t="s">
        <v>151</v>
      </c>
      <c r="E209" s="232" t="s">
        <v>1</v>
      </c>
      <c r="F209" s="233" t="s">
        <v>213</v>
      </c>
      <c r="G209" s="231"/>
      <c r="H209" s="232" t="s">
        <v>1</v>
      </c>
      <c r="I209" s="234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151</v>
      </c>
      <c r="AU209" s="239" t="s">
        <v>149</v>
      </c>
      <c r="AV209" s="14" t="s">
        <v>85</v>
      </c>
      <c r="AW209" s="14" t="s">
        <v>33</v>
      </c>
      <c r="AX209" s="14" t="s">
        <v>77</v>
      </c>
      <c r="AY209" s="239" t="s">
        <v>142</v>
      </c>
    </row>
    <row r="210" spans="2:65" s="12" customFormat="1" ht="11.25">
      <c r="B210" s="207"/>
      <c r="C210" s="208"/>
      <c r="D210" s="209" t="s">
        <v>151</v>
      </c>
      <c r="E210" s="210" t="s">
        <v>1</v>
      </c>
      <c r="F210" s="211" t="s">
        <v>830</v>
      </c>
      <c r="G210" s="208"/>
      <c r="H210" s="212">
        <v>11.8</v>
      </c>
      <c r="I210" s="213"/>
      <c r="J210" s="208"/>
      <c r="K210" s="208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151</v>
      </c>
      <c r="AU210" s="218" t="s">
        <v>149</v>
      </c>
      <c r="AV210" s="12" t="s">
        <v>149</v>
      </c>
      <c r="AW210" s="12" t="s">
        <v>33</v>
      </c>
      <c r="AX210" s="12" t="s">
        <v>77</v>
      </c>
      <c r="AY210" s="218" t="s">
        <v>142</v>
      </c>
    </row>
    <row r="211" spans="2:65" s="13" customFormat="1" ht="11.25">
      <c r="B211" s="219"/>
      <c r="C211" s="220"/>
      <c r="D211" s="209" t="s">
        <v>151</v>
      </c>
      <c r="E211" s="221" t="s">
        <v>1</v>
      </c>
      <c r="F211" s="222" t="s">
        <v>157</v>
      </c>
      <c r="G211" s="220"/>
      <c r="H211" s="223">
        <v>28.78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151</v>
      </c>
      <c r="AU211" s="229" t="s">
        <v>149</v>
      </c>
      <c r="AV211" s="13" t="s">
        <v>87</v>
      </c>
      <c r="AW211" s="13" t="s">
        <v>33</v>
      </c>
      <c r="AX211" s="13" t="s">
        <v>85</v>
      </c>
      <c r="AY211" s="229" t="s">
        <v>142</v>
      </c>
    </row>
    <row r="212" spans="2:65" s="1" customFormat="1" ht="24" customHeight="1">
      <c r="B212" s="34"/>
      <c r="C212" s="194" t="s">
        <v>207</v>
      </c>
      <c r="D212" s="194" t="s">
        <v>144</v>
      </c>
      <c r="E212" s="195" t="s">
        <v>216</v>
      </c>
      <c r="F212" s="196" t="s">
        <v>217</v>
      </c>
      <c r="G212" s="197" t="s">
        <v>147</v>
      </c>
      <c r="H212" s="198">
        <v>2</v>
      </c>
      <c r="I212" s="199"/>
      <c r="J212" s="200">
        <f>ROUND(I212*H212,2)</f>
        <v>0</v>
      </c>
      <c r="K212" s="196" t="s">
        <v>160</v>
      </c>
      <c r="L212" s="38"/>
      <c r="M212" s="201" t="s">
        <v>1</v>
      </c>
      <c r="N212" s="202" t="s">
        <v>43</v>
      </c>
      <c r="O212" s="66"/>
      <c r="P212" s="203">
        <f>O212*H212</f>
        <v>0</v>
      </c>
      <c r="Q212" s="203">
        <v>3.8199999999999998E-2</v>
      </c>
      <c r="R212" s="203">
        <f>Q212*H212</f>
        <v>7.6399999999999996E-2</v>
      </c>
      <c r="S212" s="203">
        <v>0</v>
      </c>
      <c r="T212" s="204">
        <f>S212*H212</f>
        <v>0</v>
      </c>
      <c r="AR212" s="205" t="s">
        <v>87</v>
      </c>
      <c r="AT212" s="205" t="s">
        <v>144</v>
      </c>
      <c r="AU212" s="205" t="s">
        <v>149</v>
      </c>
      <c r="AY212" s="17" t="s">
        <v>142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7" t="s">
        <v>149</v>
      </c>
      <c r="BK212" s="206">
        <f>ROUND(I212*H212,2)</f>
        <v>0</v>
      </c>
      <c r="BL212" s="17" t="s">
        <v>87</v>
      </c>
      <c r="BM212" s="205" t="s">
        <v>218</v>
      </c>
    </row>
    <row r="213" spans="2:65" s="14" customFormat="1" ht="11.25">
      <c r="B213" s="230"/>
      <c r="C213" s="231"/>
      <c r="D213" s="209" t="s">
        <v>151</v>
      </c>
      <c r="E213" s="232" t="s">
        <v>1</v>
      </c>
      <c r="F213" s="233" t="s">
        <v>831</v>
      </c>
      <c r="G213" s="231"/>
      <c r="H213" s="232" t="s">
        <v>1</v>
      </c>
      <c r="I213" s="234"/>
      <c r="J213" s="231"/>
      <c r="K213" s="231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151</v>
      </c>
      <c r="AU213" s="239" t="s">
        <v>149</v>
      </c>
      <c r="AV213" s="14" t="s">
        <v>85</v>
      </c>
      <c r="AW213" s="14" t="s">
        <v>33</v>
      </c>
      <c r="AX213" s="14" t="s">
        <v>77</v>
      </c>
      <c r="AY213" s="239" t="s">
        <v>142</v>
      </c>
    </row>
    <row r="214" spans="2:65" s="12" customFormat="1" ht="11.25">
      <c r="B214" s="207"/>
      <c r="C214" s="208"/>
      <c r="D214" s="209" t="s">
        <v>151</v>
      </c>
      <c r="E214" s="210" t="s">
        <v>1</v>
      </c>
      <c r="F214" s="211" t="s">
        <v>832</v>
      </c>
      <c r="G214" s="208"/>
      <c r="H214" s="212">
        <v>0.55000000000000004</v>
      </c>
      <c r="I214" s="213"/>
      <c r="J214" s="208"/>
      <c r="K214" s="208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151</v>
      </c>
      <c r="AU214" s="218" t="s">
        <v>149</v>
      </c>
      <c r="AV214" s="12" t="s">
        <v>149</v>
      </c>
      <c r="AW214" s="12" t="s">
        <v>33</v>
      </c>
      <c r="AX214" s="12" t="s">
        <v>77</v>
      </c>
      <c r="AY214" s="218" t="s">
        <v>142</v>
      </c>
    </row>
    <row r="215" spans="2:65" s="12" customFormat="1" ht="11.25">
      <c r="B215" s="207"/>
      <c r="C215" s="208"/>
      <c r="D215" s="209" t="s">
        <v>151</v>
      </c>
      <c r="E215" s="210" t="s">
        <v>1</v>
      </c>
      <c r="F215" s="211" t="s">
        <v>833</v>
      </c>
      <c r="G215" s="208"/>
      <c r="H215" s="212">
        <v>0.1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151</v>
      </c>
      <c r="AU215" s="218" t="s">
        <v>149</v>
      </c>
      <c r="AV215" s="12" t="s">
        <v>149</v>
      </c>
      <c r="AW215" s="12" t="s">
        <v>33</v>
      </c>
      <c r="AX215" s="12" t="s">
        <v>77</v>
      </c>
      <c r="AY215" s="218" t="s">
        <v>142</v>
      </c>
    </row>
    <row r="216" spans="2:65" s="12" customFormat="1" ht="11.25">
      <c r="B216" s="207"/>
      <c r="C216" s="208"/>
      <c r="D216" s="209" t="s">
        <v>151</v>
      </c>
      <c r="E216" s="210" t="s">
        <v>1</v>
      </c>
      <c r="F216" s="211" t="s">
        <v>834</v>
      </c>
      <c r="G216" s="208"/>
      <c r="H216" s="212">
        <v>0.3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151</v>
      </c>
      <c r="AU216" s="218" t="s">
        <v>149</v>
      </c>
      <c r="AV216" s="12" t="s">
        <v>149</v>
      </c>
      <c r="AW216" s="12" t="s">
        <v>33</v>
      </c>
      <c r="AX216" s="12" t="s">
        <v>77</v>
      </c>
      <c r="AY216" s="218" t="s">
        <v>142</v>
      </c>
    </row>
    <row r="217" spans="2:65" s="14" customFormat="1" ht="11.25">
      <c r="B217" s="230"/>
      <c r="C217" s="231"/>
      <c r="D217" s="209" t="s">
        <v>151</v>
      </c>
      <c r="E217" s="232" t="s">
        <v>1</v>
      </c>
      <c r="F217" s="233" t="s">
        <v>835</v>
      </c>
      <c r="G217" s="231"/>
      <c r="H217" s="232" t="s">
        <v>1</v>
      </c>
      <c r="I217" s="234"/>
      <c r="J217" s="231"/>
      <c r="K217" s="231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151</v>
      </c>
      <c r="AU217" s="239" t="s">
        <v>149</v>
      </c>
      <c r="AV217" s="14" t="s">
        <v>85</v>
      </c>
      <c r="AW217" s="14" t="s">
        <v>33</v>
      </c>
      <c r="AX217" s="14" t="s">
        <v>77</v>
      </c>
      <c r="AY217" s="239" t="s">
        <v>142</v>
      </c>
    </row>
    <row r="218" spans="2:65" s="12" customFormat="1" ht="11.25">
      <c r="B218" s="207"/>
      <c r="C218" s="208"/>
      <c r="D218" s="209" t="s">
        <v>151</v>
      </c>
      <c r="E218" s="210" t="s">
        <v>1</v>
      </c>
      <c r="F218" s="211" t="s">
        <v>836</v>
      </c>
      <c r="G218" s="208"/>
      <c r="H218" s="212">
        <v>1.05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151</v>
      </c>
      <c r="AU218" s="218" t="s">
        <v>149</v>
      </c>
      <c r="AV218" s="12" t="s">
        <v>149</v>
      </c>
      <c r="AW218" s="12" t="s">
        <v>33</v>
      </c>
      <c r="AX218" s="12" t="s">
        <v>77</v>
      </c>
      <c r="AY218" s="218" t="s">
        <v>142</v>
      </c>
    </row>
    <row r="219" spans="2:65" s="13" customFormat="1" ht="11.25">
      <c r="B219" s="219"/>
      <c r="C219" s="220"/>
      <c r="D219" s="209" t="s">
        <v>151</v>
      </c>
      <c r="E219" s="221" t="s">
        <v>1</v>
      </c>
      <c r="F219" s="222" t="s">
        <v>157</v>
      </c>
      <c r="G219" s="220"/>
      <c r="H219" s="223">
        <v>2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151</v>
      </c>
      <c r="AU219" s="229" t="s">
        <v>149</v>
      </c>
      <c r="AV219" s="13" t="s">
        <v>87</v>
      </c>
      <c r="AW219" s="13" t="s">
        <v>33</v>
      </c>
      <c r="AX219" s="13" t="s">
        <v>85</v>
      </c>
      <c r="AY219" s="229" t="s">
        <v>142</v>
      </c>
    </row>
    <row r="220" spans="2:65" s="1" customFormat="1" ht="24" customHeight="1">
      <c r="B220" s="34"/>
      <c r="C220" s="194" t="s">
        <v>215</v>
      </c>
      <c r="D220" s="194" t="s">
        <v>144</v>
      </c>
      <c r="E220" s="195" t="s">
        <v>226</v>
      </c>
      <c r="F220" s="196" t="s">
        <v>227</v>
      </c>
      <c r="G220" s="197" t="s">
        <v>147</v>
      </c>
      <c r="H220" s="198">
        <v>9.7650000000000006</v>
      </c>
      <c r="I220" s="199"/>
      <c r="J220" s="200">
        <f>ROUND(I220*H220,2)</f>
        <v>0</v>
      </c>
      <c r="K220" s="196" t="s">
        <v>160</v>
      </c>
      <c r="L220" s="38"/>
      <c r="M220" s="201" t="s">
        <v>1</v>
      </c>
      <c r="N220" s="202" t="s">
        <v>43</v>
      </c>
      <c r="O220" s="66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AR220" s="205" t="s">
        <v>87</v>
      </c>
      <c r="AT220" s="205" t="s">
        <v>144</v>
      </c>
      <c r="AU220" s="205" t="s">
        <v>149</v>
      </c>
      <c r="AY220" s="17" t="s">
        <v>142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7" t="s">
        <v>149</v>
      </c>
      <c r="BK220" s="206">
        <f>ROUND(I220*H220,2)</f>
        <v>0</v>
      </c>
      <c r="BL220" s="17" t="s">
        <v>87</v>
      </c>
      <c r="BM220" s="205" t="s">
        <v>228</v>
      </c>
    </row>
    <row r="221" spans="2:65" s="12" customFormat="1" ht="11.25">
      <c r="B221" s="207"/>
      <c r="C221" s="208"/>
      <c r="D221" s="209" t="s">
        <v>151</v>
      </c>
      <c r="E221" s="210" t="s">
        <v>1</v>
      </c>
      <c r="F221" s="211" t="s">
        <v>837</v>
      </c>
      <c r="G221" s="208"/>
      <c r="H221" s="212">
        <v>1.82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151</v>
      </c>
      <c r="AU221" s="218" t="s">
        <v>149</v>
      </c>
      <c r="AV221" s="12" t="s">
        <v>149</v>
      </c>
      <c r="AW221" s="12" t="s">
        <v>33</v>
      </c>
      <c r="AX221" s="12" t="s">
        <v>77</v>
      </c>
      <c r="AY221" s="218" t="s">
        <v>142</v>
      </c>
    </row>
    <row r="222" spans="2:65" s="12" customFormat="1" ht="11.25">
      <c r="B222" s="207"/>
      <c r="C222" s="208"/>
      <c r="D222" s="209" t="s">
        <v>151</v>
      </c>
      <c r="E222" s="210" t="s">
        <v>1</v>
      </c>
      <c r="F222" s="211" t="s">
        <v>838</v>
      </c>
      <c r="G222" s="208"/>
      <c r="H222" s="212">
        <v>2.8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151</v>
      </c>
      <c r="AU222" s="218" t="s">
        <v>149</v>
      </c>
      <c r="AV222" s="12" t="s">
        <v>149</v>
      </c>
      <c r="AW222" s="12" t="s">
        <v>33</v>
      </c>
      <c r="AX222" s="12" t="s">
        <v>77</v>
      </c>
      <c r="AY222" s="218" t="s">
        <v>142</v>
      </c>
    </row>
    <row r="223" spans="2:65" s="12" customFormat="1" ht="11.25">
      <c r="B223" s="207"/>
      <c r="C223" s="208"/>
      <c r="D223" s="209" t="s">
        <v>151</v>
      </c>
      <c r="E223" s="210" t="s">
        <v>1</v>
      </c>
      <c r="F223" s="211" t="s">
        <v>839</v>
      </c>
      <c r="G223" s="208"/>
      <c r="H223" s="212">
        <v>2.8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151</v>
      </c>
      <c r="AU223" s="218" t="s">
        <v>149</v>
      </c>
      <c r="AV223" s="12" t="s">
        <v>149</v>
      </c>
      <c r="AW223" s="12" t="s">
        <v>33</v>
      </c>
      <c r="AX223" s="12" t="s">
        <v>77</v>
      </c>
      <c r="AY223" s="218" t="s">
        <v>142</v>
      </c>
    </row>
    <row r="224" spans="2:65" s="12" customFormat="1" ht="11.25">
      <c r="B224" s="207"/>
      <c r="C224" s="208"/>
      <c r="D224" s="209" t="s">
        <v>151</v>
      </c>
      <c r="E224" s="210" t="s">
        <v>1</v>
      </c>
      <c r="F224" s="211" t="s">
        <v>840</v>
      </c>
      <c r="G224" s="208"/>
      <c r="H224" s="212">
        <v>1.96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151</v>
      </c>
      <c r="AU224" s="218" t="s">
        <v>149</v>
      </c>
      <c r="AV224" s="12" t="s">
        <v>149</v>
      </c>
      <c r="AW224" s="12" t="s">
        <v>33</v>
      </c>
      <c r="AX224" s="12" t="s">
        <v>77</v>
      </c>
      <c r="AY224" s="218" t="s">
        <v>142</v>
      </c>
    </row>
    <row r="225" spans="2:65" s="12" customFormat="1" ht="11.25">
      <c r="B225" s="207"/>
      <c r="C225" s="208"/>
      <c r="D225" s="209" t="s">
        <v>151</v>
      </c>
      <c r="E225" s="210" t="s">
        <v>1</v>
      </c>
      <c r="F225" s="211" t="s">
        <v>841</v>
      </c>
      <c r="G225" s="208"/>
      <c r="H225" s="212">
        <v>0.38500000000000001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151</v>
      </c>
      <c r="AU225" s="218" t="s">
        <v>149</v>
      </c>
      <c r="AV225" s="12" t="s">
        <v>149</v>
      </c>
      <c r="AW225" s="12" t="s">
        <v>33</v>
      </c>
      <c r="AX225" s="12" t="s">
        <v>77</v>
      </c>
      <c r="AY225" s="218" t="s">
        <v>142</v>
      </c>
    </row>
    <row r="226" spans="2:65" s="13" customFormat="1" ht="11.25">
      <c r="B226" s="219"/>
      <c r="C226" s="220"/>
      <c r="D226" s="209" t="s">
        <v>151</v>
      </c>
      <c r="E226" s="221" t="s">
        <v>1</v>
      </c>
      <c r="F226" s="222" t="s">
        <v>157</v>
      </c>
      <c r="G226" s="220"/>
      <c r="H226" s="223">
        <v>9.7649999999999988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151</v>
      </c>
      <c r="AU226" s="229" t="s">
        <v>149</v>
      </c>
      <c r="AV226" s="13" t="s">
        <v>87</v>
      </c>
      <c r="AW226" s="13" t="s">
        <v>33</v>
      </c>
      <c r="AX226" s="13" t="s">
        <v>85</v>
      </c>
      <c r="AY226" s="229" t="s">
        <v>142</v>
      </c>
    </row>
    <row r="227" spans="2:65" s="1" customFormat="1" ht="24" customHeight="1">
      <c r="B227" s="34"/>
      <c r="C227" s="194" t="s">
        <v>225</v>
      </c>
      <c r="D227" s="194" t="s">
        <v>144</v>
      </c>
      <c r="E227" s="195" t="s">
        <v>235</v>
      </c>
      <c r="F227" s="196" t="s">
        <v>236</v>
      </c>
      <c r="G227" s="197" t="s">
        <v>147</v>
      </c>
      <c r="H227" s="198">
        <v>60.225000000000001</v>
      </c>
      <c r="I227" s="199"/>
      <c r="J227" s="200">
        <f>ROUND(I227*H227,2)</f>
        <v>0</v>
      </c>
      <c r="K227" s="196" t="s">
        <v>160</v>
      </c>
      <c r="L227" s="38"/>
      <c r="M227" s="201" t="s">
        <v>1</v>
      </c>
      <c r="N227" s="202" t="s">
        <v>43</v>
      </c>
      <c r="O227" s="66"/>
      <c r="P227" s="203">
        <f>O227*H227</f>
        <v>0</v>
      </c>
      <c r="Q227" s="203">
        <v>9.4500000000000001E-2</v>
      </c>
      <c r="R227" s="203">
        <f>Q227*H227</f>
        <v>5.6912625000000006</v>
      </c>
      <c r="S227" s="203">
        <v>0</v>
      </c>
      <c r="T227" s="204">
        <f>S227*H227</f>
        <v>0</v>
      </c>
      <c r="AR227" s="205" t="s">
        <v>87</v>
      </c>
      <c r="AT227" s="205" t="s">
        <v>144</v>
      </c>
      <c r="AU227" s="205" t="s">
        <v>149</v>
      </c>
      <c r="AY227" s="17" t="s">
        <v>142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7" t="s">
        <v>149</v>
      </c>
      <c r="BK227" s="206">
        <f>ROUND(I227*H227,2)</f>
        <v>0</v>
      </c>
      <c r="BL227" s="17" t="s">
        <v>87</v>
      </c>
      <c r="BM227" s="205" t="s">
        <v>237</v>
      </c>
    </row>
    <row r="228" spans="2:65" s="12" customFormat="1" ht="11.25">
      <c r="B228" s="207"/>
      <c r="C228" s="208"/>
      <c r="D228" s="209" t="s">
        <v>151</v>
      </c>
      <c r="E228" s="210" t="s">
        <v>1</v>
      </c>
      <c r="F228" s="211" t="s">
        <v>813</v>
      </c>
      <c r="G228" s="208"/>
      <c r="H228" s="212">
        <v>10.045</v>
      </c>
      <c r="I228" s="213"/>
      <c r="J228" s="208"/>
      <c r="K228" s="208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151</v>
      </c>
      <c r="AU228" s="218" t="s">
        <v>149</v>
      </c>
      <c r="AV228" s="12" t="s">
        <v>149</v>
      </c>
      <c r="AW228" s="12" t="s">
        <v>33</v>
      </c>
      <c r="AX228" s="12" t="s">
        <v>77</v>
      </c>
      <c r="AY228" s="218" t="s">
        <v>142</v>
      </c>
    </row>
    <row r="229" spans="2:65" s="12" customFormat="1" ht="11.25">
      <c r="B229" s="207"/>
      <c r="C229" s="208"/>
      <c r="D229" s="209" t="s">
        <v>151</v>
      </c>
      <c r="E229" s="210" t="s">
        <v>1</v>
      </c>
      <c r="F229" s="211" t="s">
        <v>814</v>
      </c>
      <c r="G229" s="208"/>
      <c r="H229" s="212">
        <v>19.2</v>
      </c>
      <c r="I229" s="213"/>
      <c r="J229" s="208"/>
      <c r="K229" s="208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151</v>
      </c>
      <c r="AU229" s="218" t="s">
        <v>149</v>
      </c>
      <c r="AV229" s="12" t="s">
        <v>149</v>
      </c>
      <c r="AW229" s="12" t="s">
        <v>33</v>
      </c>
      <c r="AX229" s="12" t="s">
        <v>77</v>
      </c>
      <c r="AY229" s="218" t="s">
        <v>142</v>
      </c>
    </row>
    <row r="230" spans="2:65" s="12" customFormat="1" ht="11.25">
      <c r="B230" s="207"/>
      <c r="C230" s="208"/>
      <c r="D230" s="209" t="s">
        <v>151</v>
      </c>
      <c r="E230" s="210" t="s">
        <v>1</v>
      </c>
      <c r="F230" s="211" t="s">
        <v>815</v>
      </c>
      <c r="G230" s="208"/>
      <c r="H230" s="212">
        <v>17.04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151</v>
      </c>
      <c r="AU230" s="218" t="s">
        <v>149</v>
      </c>
      <c r="AV230" s="12" t="s">
        <v>149</v>
      </c>
      <c r="AW230" s="12" t="s">
        <v>33</v>
      </c>
      <c r="AX230" s="12" t="s">
        <v>77</v>
      </c>
      <c r="AY230" s="218" t="s">
        <v>142</v>
      </c>
    </row>
    <row r="231" spans="2:65" s="12" customFormat="1" ht="11.25">
      <c r="B231" s="207"/>
      <c r="C231" s="208"/>
      <c r="D231" s="209" t="s">
        <v>151</v>
      </c>
      <c r="E231" s="210" t="s">
        <v>1</v>
      </c>
      <c r="F231" s="211" t="s">
        <v>816</v>
      </c>
      <c r="G231" s="208"/>
      <c r="H231" s="212">
        <v>8.6850000000000005</v>
      </c>
      <c r="I231" s="213"/>
      <c r="J231" s="208"/>
      <c r="K231" s="208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151</v>
      </c>
      <c r="AU231" s="218" t="s">
        <v>149</v>
      </c>
      <c r="AV231" s="12" t="s">
        <v>149</v>
      </c>
      <c r="AW231" s="12" t="s">
        <v>33</v>
      </c>
      <c r="AX231" s="12" t="s">
        <v>77</v>
      </c>
      <c r="AY231" s="218" t="s">
        <v>142</v>
      </c>
    </row>
    <row r="232" spans="2:65" s="12" customFormat="1" ht="11.25">
      <c r="B232" s="207"/>
      <c r="C232" s="208"/>
      <c r="D232" s="209" t="s">
        <v>151</v>
      </c>
      <c r="E232" s="210" t="s">
        <v>1</v>
      </c>
      <c r="F232" s="211" t="s">
        <v>817</v>
      </c>
      <c r="G232" s="208"/>
      <c r="H232" s="212">
        <v>0.9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151</v>
      </c>
      <c r="AU232" s="218" t="s">
        <v>149</v>
      </c>
      <c r="AV232" s="12" t="s">
        <v>149</v>
      </c>
      <c r="AW232" s="12" t="s">
        <v>33</v>
      </c>
      <c r="AX232" s="12" t="s">
        <v>77</v>
      </c>
      <c r="AY232" s="218" t="s">
        <v>142</v>
      </c>
    </row>
    <row r="233" spans="2:65" s="12" customFormat="1" ht="11.25">
      <c r="B233" s="207"/>
      <c r="C233" s="208"/>
      <c r="D233" s="209" t="s">
        <v>151</v>
      </c>
      <c r="E233" s="210" t="s">
        <v>1</v>
      </c>
      <c r="F233" s="211" t="s">
        <v>818</v>
      </c>
      <c r="G233" s="208"/>
      <c r="H233" s="212">
        <v>3.42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151</v>
      </c>
      <c r="AU233" s="218" t="s">
        <v>149</v>
      </c>
      <c r="AV233" s="12" t="s">
        <v>149</v>
      </c>
      <c r="AW233" s="12" t="s">
        <v>33</v>
      </c>
      <c r="AX233" s="12" t="s">
        <v>77</v>
      </c>
      <c r="AY233" s="218" t="s">
        <v>142</v>
      </c>
    </row>
    <row r="234" spans="2:65" s="12" customFormat="1" ht="11.25">
      <c r="B234" s="207"/>
      <c r="C234" s="208"/>
      <c r="D234" s="209" t="s">
        <v>151</v>
      </c>
      <c r="E234" s="210" t="s">
        <v>1</v>
      </c>
      <c r="F234" s="211" t="s">
        <v>819</v>
      </c>
      <c r="G234" s="208"/>
      <c r="H234" s="212">
        <v>0.93500000000000005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151</v>
      </c>
      <c r="AU234" s="218" t="s">
        <v>149</v>
      </c>
      <c r="AV234" s="12" t="s">
        <v>149</v>
      </c>
      <c r="AW234" s="12" t="s">
        <v>33</v>
      </c>
      <c r="AX234" s="12" t="s">
        <v>77</v>
      </c>
      <c r="AY234" s="218" t="s">
        <v>142</v>
      </c>
    </row>
    <row r="235" spans="2:65" s="13" customFormat="1" ht="11.25">
      <c r="B235" s="219"/>
      <c r="C235" s="220"/>
      <c r="D235" s="209" t="s">
        <v>151</v>
      </c>
      <c r="E235" s="221" t="s">
        <v>1</v>
      </c>
      <c r="F235" s="222" t="s">
        <v>157</v>
      </c>
      <c r="G235" s="220"/>
      <c r="H235" s="223">
        <v>60.225000000000001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151</v>
      </c>
      <c r="AU235" s="229" t="s">
        <v>149</v>
      </c>
      <c r="AV235" s="13" t="s">
        <v>87</v>
      </c>
      <c r="AW235" s="13" t="s">
        <v>33</v>
      </c>
      <c r="AX235" s="13" t="s">
        <v>85</v>
      </c>
      <c r="AY235" s="229" t="s">
        <v>142</v>
      </c>
    </row>
    <row r="236" spans="2:65" s="1" customFormat="1" ht="16.5" customHeight="1">
      <c r="B236" s="34"/>
      <c r="C236" s="194" t="s">
        <v>234</v>
      </c>
      <c r="D236" s="194" t="s">
        <v>144</v>
      </c>
      <c r="E236" s="195" t="s">
        <v>238</v>
      </c>
      <c r="F236" s="196" t="s">
        <v>239</v>
      </c>
      <c r="G236" s="197" t="s">
        <v>147</v>
      </c>
      <c r="H236" s="198">
        <v>60.225000000000001</v>
      </c>
      <c r="I236" s="199"/>
      <c r="J236" s="200">
        <f>ROUND(I236*H236,2)</f>
        <v>0</v>
      </c>
      <c r="K236" s="196" t="s">
        <v>160</v>
      </c>
      <c r="L236" s="38"/>
      <c r="M236" s="201" t="s">
        <v>1</v>
      </c>
      <c r="N236" s="202" t="s">
        <v>43</v>
      </c>
      <c r="O236" s="66"/>
      <c r="P236" s="203">
        <f>O236*H236</f>
        <v>0</v>
      </c>
      <c r="Q236" s="203">
        <v>1.2999999999999999E-4</v>
      </c>
      <c r="R236" s="203">
        <f>Q236*H236</f>
        <v>7.8292499999999994E-3</v>
      </c>
      <c r="S236" s="203">
        <v>0</v>
      </c>
      <c r="T236" s="204">
        <f>S236*H236</f>
        <v>0</v>
      </c>
      <c r="AR236" s="205" t="s">
        <v>87</v>
      </c>
      <c r="AT236" s="205" t="s">
        <v>144</v>
      </c>
      <c r="AU236" s="205" t="s">
        <v>149</v>
      </c>
      <c r="AY236" s="17" t="s">
        <v>142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7" t="s">
        <v>149</v>
      </c>
      <c r="BK236" s="206">
        <f>ROUND(I236*H236,2)</f>
        <v>0</v>
      </c>
      <c r="BL236" s="17" t="s">
        <v>87</v>
      </c>
      <c r="BM236" s="205" t="s">
        <v>240</v>
      </c>
    </row>
    <row r="237" spans="2:65" s="12" customFormat="1" ht="11.25">
      <c r="B237" s="207"/>
      <c r="C237" s="208"/>
      <c r="D237" s="209" t="s">
        <v>151</v>
      </c>
      <c r="E237" s="210" t="s">
        <v>1</v>
      </c>
      <c r="F237" s="211" t="s">
        <v>813</v>
      </c>
      <c r="G237" s="208"/>
      <c r="H237" s="212">
        <v>10.045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151</v>
      </c>
      <c r="AU237" s="218" t="s">
        <v>149</v>
      </c>
      <c r="AV237" s="12" t="s">
        <v>149</v>
      </c>
      <c r="AW237" s="12" t="s">
        <v>33</v>
      </c>
      <c r="AX237" s="12" t="s">
        <v>77</v>
      </c>
      <c r="AY237" s="218" t="s">
        <v>142</v>
      </c>
    </row>
    <row r="238" spans="2:65" s="12" customFormat="1" ht="11.25">
      <c r="B238" s="207"/>
      <c r="C238" s="208"/>
      <c r="D238" s="209" t="s">
        <v>151</v>
      </c>
      <c r="E238" s="210" t="s">
        <v>1</v>
      </c>
      <c r="F238" s="211" t="s">
        <v>814</v>
      </c>
      <c r="G238" s="208"/>
      <c r="H238" s="212">
        <v>19.2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151</v>
      </c>
      <c r="AU238" s="218" t="s">
        <v>149</v>
      </c>
      <c r="AV238" s="12" t="s">
        <v>149</v>
      </c>
      <c r="AW238" s="12" t="s">
        <v>33</v>
      </c>
      <c r="AX238" s="12" t="s">
        <v>77</v>
      </c>
      <c r="AY238" s="218" t="s">
        <v>142</v>
      </c>
    </row>
    <row r="239" spans="2:65" s="12" customFormat="1" ht="11.25">
      <c r="B239" s="207"/>
      <c r="C239" s="208"/>
      <c r="D239" s="209" t="s">
        <v>151</v>
      </c>
      <c r="E239" s="210" t="s">
        <v>1</v>
      </c>
      <c r="F239" s="211" t="s">
        <v>815</v>
      </c>
      <c r="G239" s="208"/>
      <c r="H239" s="212">
        <v>17.04</v>
      </c>
      <c r="I239" s="213"/>
      <c r="J239" s="208"/>
      <c r="K239" s="208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151</v>
      </c>
      <c r="AU239" s="218" t="s">
        <v>149</v>
      </c>
      <c r="AV239" s="12" t="s">
        <v>149</v>
      </c>
      <c r="AW239" s="12" t="s">
        <v>33</v>
      </c>
      <c r="AX239" s="12" t="s">
        <v>77</v>
      </c>
      <c r="AY239" s="218" t="s">
        <v>142</v>
      </c>
    </row>
    <row r="240" spans="2:65" s="12" customFormat="1" ht="11.25">
      <c r="B240" s="207"/>
      <c r="C240" s="208"/>
      <c r="D240" s="209" t="s">
        <v>151</v>
      </c>
      <c r="E240" s="210" t="s">
        <v>1</v>
      </c>
      <c r="F240" s="211" t="s">
        <v>816</v>
      </c>
      <c r="G240" s="208"/>
      <c r="H240" s="212">
        <v>8.6850000000000005</v>
      </c>
      <c r="I240" s="213"/>
      <c r="J240" s="208"/>
      <c r="K240" s="208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151</v>
      </c>
      <c r="AU240" s="218" t="s">
        <v>149</v>
      </c>
      <c r="AV240" s="12" t="s">
        <v>149</v>
      </c>
      <c r="AW240" s="12" t="s">
        <v>33</v>
      </c>
      <c r="AX240" s="12" t="s">
        <v>77</v>
      </c>
      <c r="AY240" s="218" t="s">
        <v>142</v>
      </c>
    </row>
    <row r="241" spans="2:65" s="12" customFormat="1" ht="11.25">
      <c r="B241" s="207"/>
      <c r="C241" s="208"/>
      <c r="D241" s="209" t="s">
        <v>151</v>
      </c>
      <c r="E241" s="210" t="s">
        <v>1</v>
      </c>
      <c r="F241" s="211" t="s">
        <v>817</v>
      </c>
      <c r="G241" s="208"/>
      <c r="H241" s="212">
        <v>0.9</v>
      </c>
      <c r="I241" s="213"/>
      <c r="J241" s="208"/>
      <c r="K241" s="208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151</v>
      </c>
      <c r="AU241" s="218" t="s">
        <v>149</v>
      </c>
      <c r="AV241" s="12" t="s">
        <v>149</v>
      </c>
      <c r="AW241" s="12" t="s">
        <v>33</v>
      </c>
      <c r="AX241" s="12" t="s">
        <v>77</v>
      </c>
      <c r="AY241" s="218" t="s">
        <v>142</v>
      </c>
    </row>
    <row r="242" spans="2:65" s="12" customFormat="1" ht="11.25">
      <c r="B242" s="207"/>
      <c r="C242" s="208"/>
      <c r="D242" s="209" t="s">
        <v>151</v>
      </c>
      <c r="E242" s="210" t="s">
        <v>1</v>
      </c>
      <c r="F242" s="211" t="s">
        <v>818</v>
      </c>
      <c r="G242" s="208"/>
      <c r="H242" s="212">
        <v>3.42</v>
      </c>
      <c r="I242" s="213"/>
      <c r="J242" s="208"/>
      <c r="K242" s="208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151</v>
      </c>
      <c r="AU242" s="218" t="s">
        <v>149</v>
      </c>
      <c r="AV242" s="12" t="s">
        <v>149</v>
      </c>
      <c r="AW242" s="12" t="s">
        <v>33</v>
      </c>
      <c r="AX242" s="12" t="s">
        <v>77</v>
      </c>
      <c r="AY242" s="218" t="s">
        <v>142</v>
      </c>
    </row>
    <row r="243" spans="2:65" s="12" customFormat="1" ht="11.25">
      <c r="B243" s="207"/>
      <c r="C243" s="208"/>
      <c r="D243" s="209" t="s">
        <v>151</v>
      </c>
      <c r="E243" s="210" t="s">
        <v>1</v>
      </c>
      <c r="F243" s="211" t="s">
        <v>819</v>
      </c>
      <c r="G243" s="208"/>
      <c r="H243" s="212">
        <v>0.93500000000000005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151</v>
      </c>
      <c r="AU243" s="218" t="s">
        <v>149</v>
      </c>
      <c r="AV243" s="12" t="s">
        <v>149</v>
      </c>
      <c r="AW243" s="12" t="s">
        <v>33</v>
      </c>
      <c r="AX243" s="12" t="s">
        <v>77</v>
      </c>
      <c r="AY243" s="218" t="s">
        <v>142</v>
      </c>
    </row>
    <row r="244" spans="2:65" s="13" customFormat="1" ht="11.25">
      <c r="B244" s="219"/>
      <c r="C244" s="220"/>
      <c r="D244" s="209" t="s">
        <v>151</v>
      </c>
      <c r="E244" s="221" t="s">
        <v>1</v>
      </c>
      <c r="F244" s="222" t="s">
        <v>157</v>
      </c>
      <c r="G244" s="220"/>
      <c r="H244" s="223">
        <v>60.225000000000001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151</v>
      </c>
      <c r="AU244" s="229" t="s">
        <v>149</v>
      </c>
      <c r="AV244" s="13" t="s">
        <v>87</v>
      </c>
      <c r="AW244" s="13" t="s">
        <v>33</v>
      </c>
      <c r="AX244" s="13" t="s">
        <v>85</v>
      </c>
      <c r="AY244" s="229" t="s">
        <v>142</v>
      </c>
    </row>
    <row r="245" spans="2:65" s="1" customFormat="1" ht="24" customHeight="1">
      <c r="B245" s="34"/>
      <c r="C245" s="194" t="s">
        <v>8</v>
      </c>
      <c r="D245" s="194" t="s">
        <v>144</v>
      </c>
      <c r="E245" s="195" t="s">
        <v>242</v>
      </c>
      <c r="F245" s="196" t="s">
        <v>243</v>
      </c>
      <c r="G245" s="197" t="s">
        <v>244</v>
      </c>
      <c r="H245" s="198">
        <v>75.7</v>
      </c>
      <c r="I245" s="199"/>
      <c r="J245" s="200">
        <f>ROUND(I245*H245,2)</f>
        <v>0</v>
      </c>
      <c r="K245" s="196" t="s">
        <v>160</v>
      </c>
      <c r="L245" s="38"/>
      <c r="M245" s="201" t="s">
        <v>1</v>
      </c>
      <c r="N245" s="202" t="s">
        <v>43</v>
      </c>
      <c r="O245" s="66"/>
      <c r="P245" s="203">
        <f>O245*H245</f>
        <v>0</v>
      </c>
      <c r="Q245" s="203">
        <v>2.0000000000000002E-5</v>
      </c>
      <c r="R245" s="203">
        <f>Q245*H245</f>
        <v>1.5140000000000002E-3</v>
      </c>
      <c r="S245" s="203">
        <v>0</v>
      </c>
      <c r="T245" s="204">
        <f>S245*H245</f>
        <v>0</v>
      </c>
      <c r="AR245" s="205" t="s">
        <v>87</v>
      </c>
      <c r="AT245" s="205" t="s">
        <v>144</v>
      </c>
      <c r="AU245" s="205" t="s">
        <v>149</v>
      </c>
      <c r="AY245" s="17" t="s">
        <v>142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7" t="s">
        <v>149</v>
      </c>
      <c r="BK245" s="206">
        <f>ROUND(I245*H245,2)</f>
        <v>0</v>
      </c>
      <c r="BL245" s="17" t="s">
        <v>87</v>
      </c>
      <c r="BM245" s="205" t="s">
        <v>245</v>
      </c>
    </row>
    <row r="246" spans="2:65" s="12" customFormat="1" ht="11.25">
      <c r="B246" s="207"/>
      <c r="C246" s="208"/>
      <c r="D246" s="209" t="s">
        <v>151</v>
      </c>
      <c r="E246" s="210" t="s">
        <v>1</v>
      </c>
      <c r="F246" s="211" t="s">
        <v>842</v>
      </c>
      <c r="G246" s="208"/>
      <c r="H246" s="212">
        <v>13.1</v>
      </c>
      <c r="I246" s="213"/>
      <c r="J246" s="208"/>
      <c r="K246" s="208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151</v>
      </c>
      <c r="AU246" s="218" t="s">
        <v>149</v>
      </c>
      <c r="AV246" s="12" t="s">
        <v>149</v>
      </c>
      <c r="AW246" s="12" t="s">
        <v>33</v>
      </c>
      <c r="AX246" s="12" t="s">
        <v>77</v>
      </c>
      <c r="AY246" s="218" t="s">
        <v>142</v>
      </c>
    </row>
    <row r="247" spans="2:65" s="12" customFormat="1" ht="11.25">
      <c r="B247" s="207"/>
      <c r="C247" s="208"/>
      <c r="D247" s="209" t="s">
        <v>151</v>
      </c>
      <c r="E247" s="210" t="s">
        <v>1</v>
      </c>
      <c r="F247" s="211" t="s">
        <v>843</v>
      </c>
      <c r="G247" s="208"/>
      <c r="H247" s="212">
        <v>17.600000000000001</v>
      </c>
      <c r="I247" s="213"/>
      <c r="J247" s="208"/>
      <c r="K247" s="208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151</v>
      </c>
      <c r="AU247" s="218" t="s">
        <v>149</v>
      </c>
      <c r="AV247" s="12" t="s">
        <v>149</v>
      </c>
      <c r="AW247" s="12" t="s">
        <v>33</v>
      </c>
      <c r="AX247" s="12" t="s">
        <v>77</v>
      </c>
      <c r="AY247" s="218" t="s">
        <v>142</v>
      </c>
    </row>
    <row r="248" spans="2:65" s="12" customFormat="1" ht="11.25">
      <c r="B248" s="207"/>
      <c r="C248" s="208"/>
      <c r="D248" s="209" t="s">
        <v>151</v>
      </c>
      <c r="E248" s="210" t="s">
        <v>1</v>
      </c>
      <c r="F248" s="211" t="s">
        <v>844</v>
      </c>
      <c r="G248" s="208"/>
      <c r="H248" s="212">
        <v>16.7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151</v>
      </c>
      <c r="AU248" s="218" t="s">
        <v>149</v>
      </c>
      <c r="AV248" s="12" t="s">
        <v>149</v>
      </c>
      <c r="AW248" s="12" t="s">
        <v>33</v>
      </c>
      <c r="AX248" s="12" t="s">
        <v>77</v>
      </c>
      <c r="AY248" s="218" t="s">
        <v>142</v>
      </c>
    </row>
    <row r="249" spans="2:65" s="12" customFormat="1" ht="11.25">
      <c r="B249" s="207"/>
      <c r="C249" s="208"/>
      <c r="D249" s="209" t="s">
        <v>151</v>
      </c>
      <c r="E249" s="210" t="s">
        <v>1</v>
      </c>
      <c r="F249" s="211" t="s">
        <v>845</v>
      </c>
      <c r="G249" s="208"/>
      <c r="H249" s="212">
        <v>13.2</v>
      </c>
      <c r="I249" s="213"/>
      <c r="J249" s="208"/>
      <c r="K249" s="208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151</v>
      </c>
      <c r="AU249" s="218" t="s">
        <v>149</v>
      </c>
      <c r="AV249" s="12" t="s">
        <v>149</v>
      </c>
      <c r="AW249" s="12" t="s">
        <v>33</v>
      </c>
      <c r="AX249" s="12" t="s">
        <v>77</v>
      </c>
      <c r="AY249" s="218" t="s">
        <v>142</v>
      </c>
    </row>
    <row r="250" spans="2:65" s="12" customFormat="1" ht="11.25">
      <c r="B250" s="207"/>
      <c r="C250" s="208"/>
      <c r="D250" s="209" t="s">
        <v>151</v>
      </c>
      <c r="E250" s="210" t="s">
        <v>1</v>
      </c>
      <c r="F250" s="211" t="s">
        <v>846</v>
      </c>
      <c r="G250" s="208"/>
      <c r="H250" s="212">
        <v>3.8</v>
      </c>
      <c r="I250" s="213"/>
      <c r="J250" s="208"/>
      <c r="K250" s="208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151</v>
      </c>
      <c r="AU250" s="218" t="s">
        <v>149</v>
      </c>
      <c r="AV250" s="12" t="s">
        <v>149</v>
      </c>
      <c r="AW250" s="12" t="s">
        <v>33</v>
      </c>
      <c r="AX250" s="12" t="s">
        <v>77</v>
      </c>
      <c r="AY250" s="218" t="s">
        <v>142</v>
      </c>
    </row>
    <row r="251" spans="2:65" s="12" customFormat="1" ht="11.25">
      <c r="B251" s="207"/>
      <c r="C251" s="208"/>
      <c r="D251" s="209" t="s">
        <v>151</v>
      </c>
      <c r="E251" s="210" t="s">
        <v>1</v>
      </c>
      <c r="F251" s="211" t="s">
        <v>847</v>
      </c>
      <c r="G251" s="208"/>
      <c r="H251" s="212">
        <v>7.4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151</v>
      </c>
      <c r="AU251" s="218" t="s">
        <v>149</v>
      </c>
      <c r="AV251" s="12" t="s">
        <v>149</v>
      </c>
      <c r="AW251" s="12" t="s">
        <v>33</v>
      </c>
      <c r="AX251" s="12" t="s">
        <v>77</v>
      </c>
      <c r="AY251" s="218" t="s">
        <v>142</v>
      </c>
    </row>
    <row r="252" spans="2:65" s="12" customFormat="1" ht="11.25">
      <c r="B252" s="207"/>
      <c r="C252" s="208"/>
      <c r="D252" s="209" t="s">
        <v>151</v>
      </c>
      <c r="E252" s="210" t="s">
        <v>1</v>
      </c>
      <c r="F252" s="211" t="s">
        <v>848</v>
      </c>
      <c r="G252" s="208"/>
      <c r="H252" s="212">
        <v>3.9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151</v>
      </c>
      <c r="AU252" s="218" t="s">
        <v>149</v>
      </c>
      <c r="AV252" s="12" t="s">
        <v>149</v>
      </c>
      <c r="AW252" s="12" t="s">
        <v>33</v>
      </c>
      <c r="AX252" s="12" t="s">
        <v>77</v>
      </c>
      <c r="AY252" s="218" t="s">
        <v>142</v>
      </c>
    </row>
    <row r="253" spans="2:65" s="13" customFormat="1" ht="11.25">
      <c r="B253" s="219"/>
      <c r="C253" s="220"/>
      <c r="D253" s="209" t="s">
        <v>151</v>
      </c>
      <c r="E253" s="221" t="s">
        <v>1</v>
      </c>
      <c r="F253" s="222" t="s">
        <v>157</v>
      </c>
      <c r="G253" s="220"/>
      <c r="H253" s="223">
        <v>75.700000000000017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151</v>
      </c>
      <c r="AU253" s="229" t="s">
        <v>149</v>
      </c>
      <c r="AV253" s="13" t="s">
        <v>87</v>
      </c>
      <c r="AW253" s="13" t="s">
        <v>33</v>
      </c>
      <c r="AX253" s="13" t="s">
        <v>85</v>
      </c>
      <c r="AY253" s="229" t="s">
        <v>142</v>
      </c>
    </row>
    <row r="254" spans="2:65" s="11" customFormat="1" ht="22.9" customHeight="1">
      <c r="B254" s="179"/>
      <c r="C254" s="180"/>
      <c r="D254" s="181" t="s">
        <v>76</v>
      </c>
      <c r="E254" s="192" t="s">
        <v>197</v>
      </c>
      <c r="F254" s="192" t="s">
        <v>253</v>
      </c>
      <c r="G254" s="180"/>
      <c r="H254" s="180"/>
      <c r="I254" s="183"/>
      <c r="J254" s="193">
        <f>BK254</f>
        <v>0</v>
      </c>
      <c r="K254" s="180"/>
      <c r="L254" s="184"/>
      <c r="M254" s="185"/>
      <c r="N254" s="186"/>
      <c r="O254" s="186"/>
      <c r="P254" s="187">
        <f>SUM(P255:P296)</f>
        <v>0</v>
      </c>
      <c r="Q254" s="186"/>
      <c r="R254" s="187">
        <f>SUM(R255:R296)</f>
        <v>2.4090000000000001E-3</v>
      </c>
      <c r="S254" s="186"/>
      <c r="T254" s="188">
        <f>SUM(T255:T296)</f>
        <v>5.6590800000000003</v>
      </c>
      <c r="AR254" s="189" t="s">
        <v>85</v>
      </c>
      <c r="AT254" s="190" t="s">
        <v>76</v>
      </c>
      <c r="AU254" s="190" t="s">
        <v>85</v>
      </c>
      <c r="AY254" s="189" t="s">
        <v>142</v>
      </c>
      <c r="BK254" s="191">
        <f>SUM(BK255:BK296)</f>
        <v>0</v>
      </c>
    </row>
    <row r="255" spans="2:65" s="1" customFormat="1" ht="24" customHeight="1">
      <c r="B255" s="34"/>
      <c r="C255" s="194" t="s">
        <v>241</v>
      </c>
      <c r="D255" s="194" t="s">
        <v>144</v>
      </c>
      <c r="E255" s="195" t="s">
        <v>255</v>
      </c>
      <c r="F255" s="196" t="s">
        <v>256</v>
      </c>
      <c r="G255" s="197" t="s">
        <v>147</v>
      </c>
      <c r="H255" s="198">
        <v>60.225000000000001</v>
      </c>
      <c r="I255" s="199"/>
      <c r="J255" s="200">
        <f>ROUND(I255*H255,2)</f>
        <v>0</v>
      </c>
      <c r="K255" s="196" t="s">
        <v>160</v>
      </c>
      <c r="L255" s="38"/>
      <c r="M255" s="201" t="s">
        <v>1</v>
      </c>
      <c r="N255" s="202" t="s">
        <v>43</v>
      </c>
      <c r="O255" s="66"/>
      <c r="P255" s="203">
        <f>O255*H255</f>
        <v>0</v>
      </c>
      <c r="Q255" s="203">
        <v>4.0000000000000003E-5</v>
      </c>
      <c r="R255" s="203">
        <f>Q255*H255</f>
        <v>2.4090000000000001E-3</v>
      </c>
      <c r="S255" s="203">
        <v>0</v>
      </c>
      <c r="T255" s="204">
        <f>S255*H255</f>
        <v>0</v>
      </c>
      <c r="AR255" s="205" t="s">
        <v>87</v>
      </c>
      <c r="AT255" s="205" t="s">
        <v>144</v>
      </c>
      <c r="AU255" s="205" t="s">
        <v>149</v>
      </c>
      <c r="AY255" s="17" t="s">
        <v>142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7" t="s">
        <v>149</v>
      </c>
      <c r="BK255" s="206">
        <f>ROUND(I255*H255,2)</f>
        <v>0</v>
      </c>
      <c r="BL255" s="17" t="s">
        <v>87</v>
      </c>
      <c r="BM255" s="205" t="s">
        <v>257</v>
      </c>
    </row>
    <row r="256" spans="2:65" s="12" customFormat="1" ht="11.25">
      <c r="B256" s="207"/>
      <c r="C256" s="208"/>
      <c r="D256" s="209" t="s">
        <v>151</v>
      </c>
      <c r="E256" s="210" t="s">
        <v>1</v>
      </c>
      <c r="F256" s="211" t="s">
        <v>813</v>
      </c>
      <c r="G256" s="208"/>
      <c r="H256" s="212">
        <v>10.045</v>
      </c>
      <c r="I256" s="213"/>
      <c r="J256" s="208"/>
      <c r="K256" s="208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151</v>
      </c>
      <c r="AU256" s="218" t="s">
        <v>149</v>
      </c>
      <c r="AV256" s="12" t="s">
        <v>149</v>
      </c>
      <c r="AW256" s="12" t="s">
        <v>33</v>
      </c>
      <c r="AX256" s="12" t="s">
        <v>77</v>
      </c>
      <c r="AY256" s="218" t="s">
        <v>142</v>
      </c>
    </row>
    <row r="257" spans="2:65" s="12" customFormat="1" ht="11.25">
      <c r="B257" s="207"/>
      <c r="C257" s="208"/>
      <c r="D257" s="209" t="s">
        <v>151</v>
      </c>
      <c r="E257" s="210" t="s">
        <v>1</v>
      </c>
      <c r="F257" s="211" t="s">
        <v>814</v>
      </c>
      <c r="G257" s="208"/>
      <c r="H257" s="212">
        <v>19.2</v>
      </c>
      <c r="I257" s="213"/>
      <c r="J257" s="208"/>
      <c r="K257" s="208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151</v>
      </c>
      <c r="AU257" s="218" t="s">
        <v>149</v>
      </c>
      <c r="AV257" s="12" t="s">
        <v>149</v>
      </c>
      <c r="AW257" s="12" t="s">
        <v>33</v>
      </c>
      <c r="AX257" s="12" t="s">
        <v>77</v>
      </c>
      <c r="AY257" s="218" t="s">
        <v>142</v>
      </c>
    </row>
    <row r="258" spans="2:65" s="12" customFormat="1" ht="11.25">
      <c r="B258" s="207"/>
      <c r="C258" s="208"/>
      <c r="D258" s="209" t="s">
        <v>151</v>
      </c>
      <c r="E258" s="210" t="s">
        <v>1</v>
      </c>
      <c r="F258" s="211" t="s">
        <v>815</v>
      </c>
      <c r="G258" s="208"/>
      <c r="H258" s="212">
        <v>17.04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151</v>
      </c>
      <c r="AU258" s="218" t="s">
        <v>149</v>
      </c>
      <c r="AV258" s="12" t="s">
        <v>149</v>
      </c>
      <c r="AW258" s="12" t="s">
        <v>33</v>
      </c>
      <c r="AX258" s="12" t="s">
        <v>77</v>
      </c>
      <c r="AY258" s="218" t="s">
        <v>142</v>
      </c>
    </row>
    <row r="259" spans="2:65" s="12" customFormat="1" ht="11.25">
      <c r="B259" s="207"/>
      <c r="C259" s="208"/>
      <c r="D259" s="209" t="s">
        <v>151</v>
      </c>
      <c r="E259" s="210" t="s">
        <v>1</v>
      </c>
      <c r="F259" s="211" t="s">
        <v>816</v>
      </c>
      <c r="G259" s="208"/>
      <c r="H259" s="212">
        <v>8.6850000000000005</v>
      </c>
      <c r="I259" s="213"/>
      <c r="J259" s="208"/>
      <c r="K259" s="208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151</v>
      </c>
      <c r="AU259" s="218" t="s">
        <v>149</v>
      </c>
      <c r="AV259" s="12" t="s">
        <v>149</v>
      </c>
      <c r="AW259" s="12" t="s">
        <v>33</v>
      </c>
      <c r="AX259" s="12" t="s">
        <v>77</v>
      </c>
      <c r="AY259" s="218" t="s">
        <v>142</v>
      </c>
    </row>
    <row r="260" spans="2:65" s="12" customFormat="1" ht="11.25">
      <c r="B260" s="207"/>
      <c r="C260" s="208"/>
      <c r="D260" s="209" t="s">
        <v>151</v>
      </c>
      <c r="E260" s="210" t="s">
        <v>1</v>
      </c>
      <c r="F260" s="211" t="s">
        <v>817</v>
      </c>
      <c r="G260" s="208"/>
      <c r="H260" s="212">
        <v>0.9</v>
      </c>
      <c r="I260" s="213"/>
      <c r="J260" s="208"/>
      <c r="K260" s="208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151</v>
      </c>
      <c r="AU260" s="218" t="s">
        <v>149</v>
      </c>
      <c r="AV260" s="12" t="s">
        <v>149</v>
      </c>
      <c r="AW260" s="12" t="s">
        <v>33</v>
      </c>
      <c r="AX260" s="12" t="s">
        <v>77</v>
      </c>
      <c r="AY260" s="218" t="s">
        <v>142</v>
      </c>
    </row>
    <row r="261" spans="2:65" s="12" customFormat="1" ht="11.25">
      <c r="B261" s="207"/>
      <c r="C261" s="208"/>
      <c r="D261" s="209" t="s">
        <v>151</v>
      </c>
      <c r="E261" s="210" t="s">
        <v>1</v>
      </c>
      <c r="F261" s="211" t="s">
        <v>818</v>
      </c>
      <c r="G261" s="208"/>
      <c r="H261" s="212">
        <v>3.42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151</v>
      </c>
      <c r="AU261" s="218" t="s">
        <v>149</v>
      </c>
      <c r="AV261" s="12" t="s">
        <v>149</v>
      </c>
      <c r="AW261" s="12" t="s">
        <v>33</v>
      </c>
      <c r="AX261" s="12" t="s">
        <v>77</v>
      </c>
      <c r="AY261" s="218" t="s">
        <v>142</v>
      </c>
    </row>
    <row r="262" spans="2:65" s="12" customFormat="1" ht="11.25">
      <c r="B262" s="207"/>
      <c r="C262" s="208"/>
      <c r="D262" s="209" t="s">
        <v>151</v>
      </c>
      <c r="E262" s="210" t="s">
        <v>1</v>
      </c>
      <c r="F262" s="211" t="s">
        <v>819</v>
      </c>
      <c r="G262" s="208"/>
      <c r="H262" s="212">
        <v>0.93500000000000005</v>
      </c>
      <c r="I262" s="213"/>
      <c r="J262" s="208"/>
      <c r="K262" s="208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151</v>
      </c>
      <c r="AU262" s="218" t="s">
        <v>149</v>
      </c>
      <c r="AV262" s="12" t="s">
        <v>149</v>
      </c>
      <c r="AW262" s="12" t="s">
        <v>33</v>
      </c>
      <c r="AX262" s="12" t="s">
        <v>77</v>
      </c>
      <c r="AY262" s="218" t="s">
        <v>142</v>
      </c>
    </row>
    <row r="263" spans="2:65" s="13" customFormat="1" ht="11.25">
      <c r="B263" s="219"/>
      <c r="C263" s="220"/>
      <c r="D263" s="209" t="s">
        <v>151</v>
      </c>
      <c r="E263" s="221" t="s">
        <v>1</v>
      </c>
      <c r="F263" s="222" t="s">
        <v>157</v>
      </c>
      <c r="G263" s="220"/>
      <c r="H263" s="223">
        <v>60.225000000000001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151</v>
      </c>
      <c r="AU263" s="229" t="s">
        <v>149</v>
      </c>
      <c r="AV263" s="13" t="s">
        <v>87</v>
      </c>
      <c r="AW263" s="13" t="s">
        <v>33</v>
      </c>
      <c r="AX263" s="13" t="s">
        <v>85</v>
      </c>
      <c r="AY263" s="229" t="s">
        <v>142</v>
      </c>
    </row>
    <row r="264" spans="2:65" s="1" customFormat="1" ht="16.5" customHeight="1">
      <c r="B264" s="34"/>
      <c r="C264" s="194" t="s">
        <v>254</v>
      </c>
      <c r="D264" s="194" t="s">
        <v>144</v>
      </c>
      <c r="E264" s="195" t="s">
        <v>849</v>
      </c>
      <c r="F264" s="196" t="s">
        <v>850</v>
      </c>
      <c r="G264" s="197" t="s">
        <v>147</v>
      </c>
      <c r="H264" s="198">
        <v>1.2</v>
      </c>
      <c r="I264" s="199"/>
      <c r="J264" s="200">
        <f>ROUND(I264*H264,2)</f>
        <v>0</v>
      </c>
      <c r="K264" s="196" t="s">
        <v>148</v>
      </c>
      <c r="L264" s="38"/>
      <c r="M264" s="201" t="s">
        <v>1</v>
      </c>
      <c r="N264" s="202" t="s">
        <v>43</v>
      </c>
      <c r="O264" s="66"/>
      <c r="P264" s="203">
        <f>O264*H264</f>
        <v>0</v>
      </c>
      <c r="Q264" s="203">
        <v>0</v>
      </c>
      <c r="R264" s="203">
        <f>Q264*H264</f>
        <v>0</v>
      </c>
      <c r="S264" s="203">
        <v>5.5E-2</v>
      </c>
      <c r="T264" s="204">
        <f>S264*H264</f>
        <v>6.6000000000000003E-2</v>
      </c>
      <c r="AR264" s="205" t="s">
        <v>87</v>
      </c>
      <c r="AT264" s="205" t="s">
        <v>144</v>
      </c>
      <c r="AU264" s="205" t="s">
        <v>149</v>
      </c>
      <c r="AY264" s="17" t="s">
        <v>142</v>
      </c>
      <c r="BE264" s="206">
        <f>IF(N264="základní",J264,0)</f>
        <v>0</v>
      </c>
      <c r="BF264" s="206">
        <f>IF(N264="snížená",J264,0)</f>
        <v>0</v>
      </c>
      <c r="BG264" s="206">
        <f>IF(N264="zákl. přenesená",J264,0)</f>
        <v>0</v>
      </c>
      <c r="BH264" s="206">
        <f>IF(N264="sníž. přenesená",J264,0)</f>
        <v>0</v>
      </c>
      <c r="BI264" s="206">
        <f>IF(N264="nulová",J264,0)</f>
        <v>0</v>
      </c>
      <c r="BJ264" s="17" t="s">
        <v>149</v>
      </c>
      <c r="BK264" s="206">
        <f>ROUND(I264*H264,2)</f>
        <v>0</v>
      </c>
      <c r="BL264" s="17" t="s">
        <v>87</v>
      </c>
      <c r="BM264" s="205" t="s">
        <v>851</v>
      </c>
    </row>
    <row r="265" spans="2:65" s="12" customFormat="1" ht="11.25">
      <c r="B265" s="207"/>
      <c r="C265" s="208"/>
      <c r="D265" s="209" t="s">
        <v>151</v>
      </c>
      <c r="E265" s="210" t="s">
        <v>1</v>
      </c>
      <c r="F265" s="211" t="s">
        <v>852</v>
      </c>
      <c r="G265" s="208"/>
      <c r="H265" s="212">
        <v>1.2</v>
      </c>
      <c r="I265" s="213"/>
      <c r="J265" s="208"/>
      <c r="K265" s="208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151</v>
      </c>
      <c r="AU265" s="218" t="s">
        <v>149</v>
      </c>
      <c r="AV265" s="12" t="s">
        <v>149</v>
      </c>
      <c r="AW265" s="12" t="s">
        <v>33</v>
      </c>
      <c r="AX265" s="12" t="s">
        <v>85</v>
      </c>
      <c r="AY265" s="218" t="s">
        <v>142</v>
      </c>
    </row>
    <row r="266" spans="2:65" s="1" customFormat="1" ht="36" customHeight="1">
      <c r="B266" s="34"/>
      <c r="C266" s="194" t="s">
        <v>258</v>
      </c>
      <c r="D266" s="194" t="s">
        <v>144</v>
      </c>
      <c r="E266" s="195" t="s">
        <v>259</v>
      </c>
      <c r="F266" s="196" t="s">
        <v>260</v>
      </c>
      <c r="G266" s="197" t="s">
        <v>261</v>
      </c>
      <c r="H266" s="198">
        <v>1.1990000000000001</v>
      </c>
      <c r="I266" s="199"/>
      <c r="J266" s="200">
        <f>ROUND(I266*H266,2)</f>
        <v>0</v>
      </c>
      <c r="K266" s="196" t="s">
        <v>148</v>
      </c>
      <c r="L266" s="38"/>
      <c r="M266" s="201" t="s">
        <v>1</v>
      </c>
      <c r="N266" s="202" t="s">
        <v>43</v>
      </c>
      <c r="O266" s="66"/>
      <c r="P266" s="203">
        <f>O266*H266</f>
        <v>0</v>
      </c>
      <c r="Q266" s="203">
        <v>0</v>
      </c>
      <c r="R266" s="203">
        <f>Q266*H266</f>
        <v>0</v>
      </c>
      <c r="S266" s="203">
        <v>2.2000000000000002</v>
      </c>
      <c r="T266" s="204">
        <f>S266*H266</f>
        <v>2.6378000000000004</v>
      </c>
      <c r="AR266" s="205" t="s">
        <v>87</v>
      </c>
      <c r="AT266" s="205" t="s">
        <v>144</v>
      </c>
      <c r="AU266" s="205" t="s">
        <v>149</v>
      </c>
      <c r="AY266" s="17" t="s">
        <v>142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7" t="s">
        <v>149</v>
      </c>
      <c r="BK266" s="206">
        <f>ROUND(I266*H266,2)</f>
        <v>0</v>
      </c>
      <c r="BL266" s="17" t="s">
        <v>87</v>
      </c>
      <c r="BM266" s="205" t="s">
        <v>262</v>
      </c>
    </row>
    <row r="267" spans="2:65" s="12" customFormat="1" ht="11.25">
      <c r="B267" s="207"/>
      <c r="C267" s="208"/>
      <c r="D267" s="209" t="s">
        <v>151</v>
      </c>
      <c r="E267" s="210" t="s">
        <v>1</v>
      </c>
      <c r="F267" s="211" t="s">
        <v>853</v>
      </c>
      <c r="G267" s="208"/>
      <c r="H267" s="212">
        <v>0.502</v>
      </c>
      <c r="I267" s="213"/>
      <c r="J267" s="208"/>
      <c r="K267" s="208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151</v>
      </c>
      <c r="AU267" s="218" t="s">
        <v>149</v>
      </c>
      <c r="AV267" s="12" t="s">
        <v>149</v>
      </c>
      <c r="AW267" s="12" t="s">
        <v>33</v>
      </c>
      <c r="AX267" s="12" t="s">
        <v>77</v>
      </c>
      <c r="AY267" s="218" t="s">
        <v>142</v>
      </c>
    </row>
    <row r="268" spans="2:65" s="12" customFormat="1" ht="11.25">
      <c r="B268" s="207"/>
      <c r="C268" s="208"/>
      <c r="D268" s="209" t="s">
        <v>151</v>
      </c>
      <c r="E268" s="210" t="s">
        <v>1</v>
      </c>
      <c r="F268" s="211" t="s">
        <v>854</v>
      </c>
      <c r="G268" s="208"/>
      <c r="H268" s="212">
        <v>0.434</v>
      </c>
      <c r="I268" s="213"/>
      <c r="J268" s="208"/>
      <c r="K268" s="208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151</v>
      </c>
      <c r="AU268" s="218" t="s">
        <v>149</v>
      </c>
      <c r="AV268" s="12" t="s">
        <v>149</v>
      </c>
      <c r="AW268" s="12" t="s">
        <v>33</v>
      </c>
      <c r="AX268" s="12" t="s">
        <v>77</v>
      </c>
      <c r="AY268" s="218" t="s">
        <v>142</v>
      </c>
    </row>
    <row r="269" spans="2:65" s="12" customFormat="1" ht="11.25">
      <c r="B269" s="207"/>
      <c r="C269" s="208"/>
      <c r="D269" s="209" t="s">
        <v>151</v>
      </c>
      <c r="E269" s="210" t="s">
        <v>1</v>
      </c>
      <c r="F269" s="211" t="s">
        <v>855</v>
      </c>
      <c r="G269" s="208"/>
      <c r="H269" s="212">
        <v>4.4999999999999998E-2</v>
      </c>
      <c r="I269" s="213"/>
      <c r="J269" s="208"/>
      <c r="K269" s="208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151</v>
      </c>
      <c r="AU269" s="218" t="s">
        <v>149</v>
      </c>
      <c r="AV269" s="12" t="s">
        <v>149</v>
      </c>
      <c r="AW269" s="12" t="s">
        <v>33</v>
      </c>
      <c r="AX269" s="12" t="s">
        <v>77</v>
      </c>
      <c r="AY269" s="218" t="s">
        <v>142</v>
      </c>
    </row>
    <row r="270" spans="2:65" s="12" customFormat="1" ht="11.25">
      <c r="B270" s="207"/>
      <c r="C270" s="208"/>
      <c r="D270" s="209" t="s">
        <v>151</v>
      </c>
      <c r="E270" s="210" t="s">
        <v>1</v>
      </c>
      <c r="F270" s="211" t="s">
        <v>856</v>
      </c>
      <c r="G270" s="208"/>
      <c r="H270" s="212">
        <v>0.17100000000000001</v>
      </c>
      <c r="I270" s="213"/>
      <c r="J270" s="208"/>
      <c r="K270" s="208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151</v>
      </c>
      <c r="AU270" s="218" t="s">
        <v>149</v>
      </c>
      <c r="AV270" s="12" t="s">
        <v>149</v>
      </c>
      <c r="AW270" s="12" t="s">
        <v>33</v>
      </c>
      <c r="AX270" s="12" t="s">
        <v>77</v>
      </c>
      <c r="AY270" s="218" t="s">
        <v>142</v>
      </c>
    </row>
    <row r="271" spans="2:65" s="12" customFormat="1" ht="11.25">
      <c r="B271" s="207"/>
      <c r="C271" s="208"/>
      <c r="D271" s="209" t="s">
        <v>151</v>
      </c>
      <c r="E271" s="210" t="s">
        <v>1</v>
      </c>
      <c r="F271" s="211" t="s">
        <v>857</v>
      </c>
      <c r="G271" s="208"/>
      <c r="H271" s="212">
        <v>4.7E-2</v>
      </c>
      <c r="I271" s="213"/>
      <c r="J271" s="208"/>
      <c r="K271" s="208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151</v>
      </c>
      <c r="AU271" s="218" t="s">
        <v>149</v>
      </c>
      <c r="AV271" s="12" t="s">
        <v>149</v>
      </c>
      <c r="AW271" s="12" t="s">
        <v>33</v>
      </c>
      <c r="AX271" s="12" t="s">
        <v>77</v>
      </c>
      <c r="AY271" s="218" t="s">
        <v>142</v>
      </c>
    </row>
    <row r="272" spans="2:65" s="13" customFormat="1" ht="11.25">
      <c r="B272" s="219"/>
      <c r="C272" s="220"/>
      <c r="D272" s="209" t="s">
        <v>151</v>
      </c>
      <c r="E272" s="221" t="s">
        <v>1</v>
      </c>
      <c r="F272" s="222" t="s">
        <v>157</v>
      </c>
      <c r="G272" s="220"/>
      <c r="H272" s="223">
        <v>1.1989999999999998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151</v>
      </c>
      <c r="AU272" s="229" t="s">
        <v>149</v>
      </c>
      <c r="AV272" s="13" t="s">
        <v>87</v>
      </c>
      <c r="AW272" s="13" t="s">
        <v>33</v>
      </c>
      <c r="AX272" s="13" t="s">
        <v>85</v>
      </c>
      <c r="AY272" s="229" t="s">
        <v>142</v>
      </c>
    </row>
    <row r="273" spans="2:65" s="1" customFormat="1" ht="16.5" customHeight="1">
      <c r="B273" s="34"/>
      <c r="C273" s="194" t="s">
        <v>268</v>
      </c>
      <c r="D273" s="194" t="s">
        <v>144</v>
      </c>
      <c r="E273" s="195" t="s">
        <v>858</v>
      </c>
      <c r="F273" s="196" t="s">
        <v>859</v>
      </c>
      <c r="G273" s="197" t="s">
        <v>147</v>
      </c>
      <c r="H273" s="198">
        <v>8.4</v>
      </c>
      <c r="I273" s="199"/>
      <c r="J273" s="200">
        <f>ROUND(I273*H273,2)</f>
        <v>0</v>
      </c>
      <c r="K273" s="196" t="s">
        <v>148</v>
      </c>
      <c r="L273" s="38"/>
      <c r="M273" s="201" t="s">
        <v>1</v>
      </c>
      <c r="N273" s="202" t="s">
        <v>43</v>
      </c>
      <c r="O273" s="66"/>
      <c r="P273" s="203">
        <f>O273*H273</f>
        <v>0</v>
      </c>
      <c r="Q273" s="203">
        <v>0</v>
      </c>
      <c r="R273" s="203">
        <f>Q273*H273</f>
        <v>0</v>
      </c>
      <c r="S273" s="203">
        <v>7.5999999999999998E-2</v>
      </c>
      <c r="T273" s="204">
        <f>S273*H273</f>
        <v>0.63839999999999997</v>
      </c>
      <c r="AR273" s="205" t="s">
        <v>87</v>
      </c>
      <c r="AT273" s="205" t="s">
        <v>144</v>
      </c>
      <c r="AU273" s="205" t="s">
        <v>149</v>
      </c>
      <c r="AY273" s="17" t="s">
        <v>142</v>
      </c>
      <c r="BE273" s="206">
        <f>IF(N273="základní",J273,0)</f>
        <v>0</v>
      </c>
      <c r="BF273" s="206">
        <f>IF(N273="snížená",J273,0)</f>
        <v>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7" t="s">
        <v>149</v>
      </c>
      <c r="BK273" s="206">
        <f>ROUND(I273*H273,2)</f>
        <v>0</v>
      </c>
      <c r="BL273" s="17" t="s">
        <v>87</v>
      </c>
      <c r="BM273" s="205" t="s">
        <v>860</v>
      </c>
    </row>
    <row r="274" spans="2:65" s="12" customFormat="1" ht="11.25">
      <c r="B274" s="207"/>
      <c r="C274" s="208"/>
      <c r="D274" s="209" t="s">
        <v>151</v>
      </c>
      <c r="E274" s="210" t="s">
        <v>1</v>
      </c>
      <c r="F274" s="211" t="s">
        <v>272</v>
      </c>
      <c r="G274" s="208"/>
      <c r="H274" s="212">
        <v>1.2</v>
      </c>
      <c r="I274" s="213"/>
      <c r="J274" s="208"/>
      <c r="K274" s="208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151</v>
      </c>
      <c r="AU274" s="218" t="s">
        <v>149</v>
      </c>
      <c r="AV274" s="12" t="s">
        <v>149</v>
      </c>
      <c r="AW274" s="12" t="s">
        <v>33</v>
      </c>
      <c r="AX274" s="12" t="s">
        <v>77</v>
      </c>
      <c r="AY274" s="218" t="s">
        <v>142</v>
      </c>
    </row>
    <row r="275" spans="2:65" s="12" customFormat="1" ht="11.25">
      <c r="B275" s="207"/>
      <c r="C275" s="208"/>
      <c r="D275" s="209" t="s">
        <v>151</v>
      </c>
      <c r="E275" s="210" t="s">
        <v>1</v>
      </c>
      <c r="F275" s="211" t="s">
        <v>273</v>
      </c>
      <c r="G275" s="208"/>
      <c r="H275" s="212">
        <v>1.2</v>
      </c>
      <c r="I275" s="213"/>
      <c r="J275" s="208"/>
      <c r="K275" s="208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151</v>
      </c>
      <c r="AU275" s="218" t="s">
        <v>149</v>
      </c>
      <c r="AV275" s="12" t="s">
        <v>149</v>
      </c>
      <c r="AW275" s="12" t="s">
        <v>33</v>
      </c>
      <c r="AX275" s="12" t="s">
        <v>77</v>
      </c>
      <c r="AY275" s="218" t="s">
        <v>142</v>
      </c>
    </row>
    <row r="276" spans="2:65" s="12" customFormat="1" ht="11.25">
      <c r="B276" s="207"/>
      <c r="C276" s="208"/>
      <c r="D276" s="209" t="s">
        <v>151</v>
      </c>
      <c r="E276" s="210" t="s">
        <v>1</v>
      </c>
      <c r="F276" s="211" t="s">
        <v>861</v>
      </c>
      <c r="G276" s="208"/>
      <c r="H276" s="212">
        <v>1.2</v>
      </c>
      <c r="I276" s="213"/>
      <c r="J276" s="208"/>
      <c r="K276" s="208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151</v>
      </c>
      <c r="AU276" s="218" t="s">
        <v>149</v>
      </c>
      <c r="AV276" s="12" t="s">
        <v>149</v>
      </c>
      <c r="AW276" s="12" t="s">
        <v>33</v>
      </c>
      <c r="AX276" s="12" t="s">
        <v>77</v>
      </c>
      <c r="AY276" s="218" t="s">
        <v>142</v>
      </c>
    </row>
    <row r="277" spans="2:65" s="12" customFormat="1" ht="11.25">
      <c r="B277" s="207"/>
      <c r="C277" s="208"/>
      <c r="D277" s="209" t="s">
        <v>151</v>
      </c>
      <c r="E277" s="210" t="s">
        <v>1</v>
      </c>
      <c r="F277" s="211" t="s">
        <v>274</v>
      </c>
      <c r="G277" s="208"/>
      <c r="H277" s="212">
        <v>1.6</v>
      </c>
      <c r="I277" s="213"/>
      <c r="J277" s="208"/>
      <c r="K277" s="208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151</v>
      </c>
      <c r="AU277" s="218" t="s">
        <v>149</v>
      </c>
      <c r="AV277" s="12" t="s">
        <v>149</v>
      </c>
      <c r="AW277" s="12" t="s">
        <v>33</v>
      </c>
      <c r="AX277" s="12" t="s">
        <v>77</v>
      </c>
      <c r="AY277" s="218" t="s">
        <v>142</v>
      </c>
    </row>
    <row r="278" spans="2:65" s="12" customFormat="1" ht="11.25">
      <c r="B278" s="207"/>
      <c r="C278" s="208"/>
      <c r="D278" s="209" t="s">
        <v>151</v>
      </c>
      <c r="E278" s="210" t="s">
        <v>1</v>
      </c>
      <c r="F278" s="211" t="s">
        <v>275</v>
      </c>
      <c r="G278" s="208"/>
      <c r="H278" s="212">
        <v>1.6</v>
      </c>
      <c r="I278" s="213"/>
      <c r="J278" s="208"/>
      <c r="K278" s="208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151</v>
      </c>
      <c r="AU278" s="218" t="s">
        <v>149</v>
      </c>
      <c r="AV278" s="12" t="s">
        <v>149</v>
      </c>
      <c r="AW278" s="12" t="s">
        <v>33</v>
      </c>
      <c r="AX278" s="12" t="s">
        <v>77</v>
      </c>
      <c r="AY278" s="218" t="s">
        <v>142</v>
      </c>
    </row>
    <row r="279" spans="2:65" s="12" customFormat="1" ht="11.25">
      <c r="B279" s="207"/>
      <c r="C279" s="208"/>
      <c r="D279" s="209" t="s">
        <v>151</v>
      </c>
      <c r="E279" s="210" t="s">
        <v>1</v>
      </c>
      <c r="F279" s="211" t="s">
        <v>276</v>
      </c>
      <c r="G279" s="208"/>
      <c r="H279" s="212">
        <v>1.6</v>
      </c>
      <c r="I279" s="213"/>
      <c r="J279" s="208"/>
      <c r="K279" s="208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151</v>
      </c>
      <c r="AU279" s="218" t="s">
        <v>149</v>
      </c>
      <c r="AV279" s="12" t="s">
        <v>149</v>
      </c>
      <c r="AW279" s="12" t="s">
        <v>33</v>
      </c>
      <c r="AX279" s="12" t="s">
        <v>77</v>
      </c>
      <c r="AY279" s="218" t="s">
        <v>142</v>
      </c>
    </row>
    <row r="280" spans="2:65" s="13" customFormat="1" ht="11.25">
      <c r="B280" s="219"/>
      <c r="C280" s="220"/>
      <c r="D280" s="209" t="s">
        <v>151</v>
      </c>
      <c r="E280" s="221" t="s">
        <v>1</v>
      </c>
      <c r="F280" s="222" t="s">
        <v>157</v>
      </c>
      <c r="G280" s="220"/>
      <c r="H280" s="223">
        <v>8.3999999999999986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151</v>
      </c>
      <c r="AU280" s="229" t="s">
        <v>149</v>
      </c>
      <c r="AV280" s="13" t="s">
        <v>87</v>
      </c>
      <c r="AW280" s="13" t="s">
        <v>33</v>
      </c>
      <c r="AX280" s="13" t="s">
        <v>85</v>
      </c>
      <c r="AY280" s="229" t="s">
        <v>142</v>
      </c>
    </row>
    <row r="281" spans="2:65" s="1" customFormat="1" ht="24" customHeight="1">
      <c r="B281" s="34"/>
      <c r="C281" s="194" t="s">
        <v>277</v>
      </c>
      <c r="D281" s="194" t="s">
        <v>144</v>
      </c>
      <c r="E281" s="195" t="s">
        <v>282</v>
      </c>
      <c r="F281" s="196" t="s">
        <v>283</v>
      </c>
      <c r="G281" s="197" t="s">
        <v>147</v>
      </c>
      <c r="H281" s="198">
        <v>3</v>
      </c>
      <c r="I281" s="199"/>
      <c r="J281" s="200">
        <f>ROUND(I281*H281,2)</f>
        <v>0</v>
      </c>
      <c r="K281" s="196" t="s">
        <v>160</v>
      </c>
      <c r="L281" s="38"/>
      <c r="M281" s="201" t="s">
        <v>1</v>
      </c>
      <c r="N281" s="202" t="s">
        <v>43</v>
      </c>
      <c r="O281" s="66"/>
      <c r="P281" s="203">
        <f>O281*H281</f>
        <v>0</v>
      </c>
      <c r="Q281" s="203">
        <v>0</v>
      </c>
      <c r="R281" s="203">
        <f>Q281*H281</f>
        <v>0</v>
      </c>
      <c r="S281" s="203">
        <v>0.27</v>
      </c>
      <c r="T281" s="204">
        <f>S281*H281</f>
        <v>0.81</v>
      </c>
      <c r="AR281" s="205" t="s">
        <v>87</v>
      </c>
      <c r="AT281" s="205" t="s">
        <v>144</v>
      </c>
      <c r="AU281" s="205" t="s">
        <v>149</v>
      </c>
      <c r="AY281" s="17" t="s">
        <v>142</v>
      </c>
      <c r="BE281" s="206">
        <f>IF(N281="základní",J281,0)</f>
        <v>0</v>
      </c>
      <c r="BF281" s="206">
        <f>IF(N281="snížená",J281,0)</f>
        <v>0</v>
      </c>
      <c r="BG281" s="206">
        <f>IF(N281="zákl. přenesená",J281,0)</f>
        <v>0</v>
      </c>
      <c r="BH281" s="206">
        <f>IF(N281="sníž. přenesená",J281,0)</f>
        <v>0</v>
      </c>
      <c r="BI281" s="206">
        <f>IF(N281="nulová",J281,0)</f>
        <v>0</v>
      </c>
      <c r="BJ281" s="17" t="s">
        <v>149</v>
      </c>
      <c r="BK281" s="206">
        <f>ROUND(I281*H281,2)</f>
        <v>0</v>
      </c>
      <c r="BL281" s="17" t="s">
        <v>87</v>
      </c>
      <c r="BM281" s="205" t="s">
        <v>284</v>
      </c>
    </row>
    <row r="282" spans="2:65" s="12" customFormat="1" ht="11.25">
      <c r="B282" s="207"/>
      <c r="C282" s="208"/>
      <c r="D282" s="209" t="s">
        <v>151</v>
      </c>
      <c r="E282" s="210" t="s">
        <v>1</v>
      </c>
      <c r="F282" s="211" t="s">
        <v>152</v>
      </c>
      <c r="G282" s="208"/>
      <c r="H282" s="212">
        <v>3</v>
      </c>
      <c r="I282" s="213"/>
      <c r="J282" s="208"/>
      <c r="K282" s="208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151</v>
      </c>
      <c r="AU282" s="218" t="s">
        <v>149</v>
      </c>
      <c r="AV282" s="12" t="s">
        <v>149</v>
      </c>
      <c r="AW282" s="12" t="s">
        <v>33</v>
      </c>
      <c r="AX282" s="12" t="s">
        <v>85</v>
      </c>
      <c r="AY282" s="218" t="s">
        <v>142</v>
      </c>
    </row>
    <row r="283" spans="2:65" s="1" customFormat="1" ht="24" customHeight="1">
      <c r="B283" s="34"/>
      <c r="C283" s="194" t="s">
        <v>7</v>
      </c>
      <c r="D283" s="194" t="s">
        <v>144</v>
      </c>
      <c r="E283" s="195" t="s">
        <v>286</v>
      </c>
      <c r="F283" s="196" t="s">
        <v>287</v>
      </c>
      <c r="G283" s="197" t="s">
        <v>244</v>
      </c>
      <c r="H283" s="198">
        <v>30.5</v>
      </c>
      <c r="I283" s="199"/>
      <c r="J283" s="200">
        <f>ROUND(I283*H283,2)</f>
        <v>0</v>
      </c>
      <c r="K283" s="196" t="s">
        <v>160</v>
      </c>
      <c r="L283" s="38"/>
      <c r="M283" s="201" t="s">
        <v>1</v>
      </c>
      <c r="N283" s="202" t="s">
        <v>43</v>
      </c>
      <c r="O283" s="66"/>
      <c r="P283" s="203">
        <f>O283*H283</f>
        <v>0</v>
      </c>
      <c r="Q283" s="203">
        <v>0</v>
      </c>
      <c r="R283" s="203">
        <f>Q283*H283</f>
        <v>0</v>
      </c>
      <c r="S283" s="203">
        <v>6.0000000000000001E-3</v>
      </c>
      <c r="T283" s="204">
        <f>S283*H283</f>
        <v>0.183</v>
      </c>
      <c r="AR283" s="205" t="s">
        <v>87</v>
      </c>
      <c r="AT283" s="205" t="s">
        <v>144</v>
      </c>
      <c r="AU283" s="205" t="s">
        <v>149</v>
      </c>
      <c r="AY283" s="17" t="s">
        <v>142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7" t="s">
        <v>149</v>
      </c>
      <c r="BK283" s="206">
        <f>ROUND(I283*H283,2)</f>
        <v>0</v>
      </c>
      <c r="BL283" s="17" t="s">
        <v>87</v>
      </c>
      <c r="BM283" s="205" t="s">
        <v>288</v>
      </c>
    </row>
    <row r="284" spans="2:65" s="14" customFormat="1" ht="11.25">
      <c r="B284" s="230"/>
      <c r="C284" s="231"/>
      <c r="D284" s="209" t="s">
        <v>151</v>
      </c>
      <c r="E284" s="232" t="s">
        <v>1</v>
      </c>
      <c r="F284" s="233" t="s">
        <v>831</v>
      </c>
      <c r="G284" s="231"/>
      <c r="H284" s="232" t="s">
        <v>1</v>
      </c>
      <c r="I284" s="234"/>
      <c r="J284" s="231"/>
      <c r="K284" s="231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151</v>
      </c>
      <c r="AU284" s="239" t="s">
        <v>149</v>
      </c>
      <c r="AV284" s="14" t="s">
        <v>85</v>
      </c>
      <c r="AW284" s="14" t="s">
        <v>33</v>
      </c>
      <c r="AX284" s="14" t="s">
        <v>77</v>
      </c>
      <c r="AY284" s="239" t="s">
        <v>142</v>
      </c>
    </row>
    <row r="285" spans="2:65" s="12" customFormat="1" ht="11.25">
      <c r="B285" s="207"/>
      <c r="C285" s="208"/>
      <c r="D285" s="209" t="s">
        <v>151</v>
      </c>
      <c r="E285" s="210" t="s">
        <v>1</v>
      </c>
      <c r="F285" s="211" t="s">
        <v>862</v>
      </c>
      <c r="G285" s="208"/>
      <c r="H285" s="212">
        <v>5.5</v>
      </c>
      <c r="I285" s="213"/>
      <c r="J285" s="208"/>
      <c r="K285" s="208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151</v>
      </c>
      <c r="AU285" s="218" t="s">
        <v>149</v>
      </c>
      <c r="AV285" s="12" t="s">
        <v>149</v>
      </c>
      <c r="AW285" s="12" t="s">
        <v>33</v>
      </c>
      <c r="AX285" s="12" t="s">
        <v>77</v>
      </c>
      <c r="AY285" s="218" t="s">
        <v>142</v>
      </c>
    </row>
    <row r="286" spans="2:65" s="12" customFormat="1" ht="11.25">
      <c r="B286" s="207"/>
      <c r="C286" s="208"/>
      <c r="D286" s="209" t="s">
        <v>151</v>
      </c>
      <c r="E286" s="210" t="s">
        <v>1</v>
      </c>
      <c r="F286" s="211" t="s">
        <v>863</v>
      </c>
      <c r="G286" s="208"/>
      <c r="H286" s="212">
        <v>1</v>
      </c>
      <c r="I286" s="213"/>
      <c r="J286" s="208"/>
      <c r="K286" s="208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151</v>
      </c>
      <c r="AU286" s="218" t="s">
        <v>149</v>
      </c>
      <c r="AV286" s="12" t="s">
        <v>149</v>
      </c>
      <c r="AW286" s="12" t="s">
        <v>33</v>
      </c>
      <c r="AX286" s="12" t="s">
        <v>77</v>
      </c>
      <c r="AY286" s="218" t="s">
        <v>142</v>
      </c>
    </row>
    <row r="287" spans="2:65" s="12" customFormat="1" ht="11.25">
      <c r="B287" s="207"/>
      <c r="C287" s="208"/>
      <c r="D287" s="209" t="s">
        <v>151</v>
      </c>
      <c r="E287" s="210" t="s">
        <v>1</v>
      </c>
      <c r="F287" s="211" t="s">
        <v>864</v>
      </c>
      <c r="G287" s="208"/>
      <c r="H287" s="212">
        <v>3</v>
      </c>
      <c r="I287" s="213"/>
      <c r="J287" s="208"/>
      <c r="K287" s="208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151</v>
      </c>
      <c r="AU287" s="218" t="s">
        <v>149</v>
      </c>
      <c r="AV287" s="12" t="s">
        <v>149</v>
      </c>
      <c r="AW287" s="12" t="s">
        <v>33</v>
      </c>
      <c r="AX287" s="12" t="s">
        <v>77</v>
      </c>
      <c r="AY287" s="218" t="s">
        <v>142</v>
      </c>
    </row>
    <row r="288" spans="2:65" s="14" customFormat="1" ht="11.25">
      <c r="B288" s="230"/>
      <c r="C288" s="231"/>
      <c r="D288" s="209" t="s">
        <v>151</v>
      </c>
      <c r="E288" s="232" t="s">
        <v>1</v>
      </c>
      <c r="F288" s="233" t="s">
        <v>835</v>
      </c>
      <c r="G288" s="231"/>
      <c r="H288" s="232" t="s">
        <v>1</v>
      </c>
      <c r="I288" s="234"/>
      <c r="J288" s="231"/>
      <c r="K288" s="231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151</v>
      </c>
      <c r="AU288" s="239" t="s">
        <v>149</v>
      </c>
      <c r="AV288" s="14" t="s">
        <v>85</v>
      </c>
      <c r="AW288" s="14" t="s">
        <v>33</v>
      </c>
      <c r="AX288" s="14" t="s">
        <v>77</v>
      </c>
      <c r="AY288" s="239" t="s">
        <v>142</v>
      </c>
    </row>
    <row r="289" spans="2:65" s="12" customFormat="1" ht="11.25">
      <c r="B289" s="207"/>
      <c r="C289" s="208"/>
      <c r="D289" s="209" t="s">
        <v>151</v>
      </c>
      <c r="E289" s="210" t="s">
        <v>1</v>
      </c>
      <c r="F289" s="211" t="s">
        <v>865</v>
      </c>
      <c r="G289" s="208"/>
      <c r="H289" s="212">
        <v>21</v>
      </c>
      <c r="I289" s="213"/>
      <c r="J289" s="208"/>
      <c r="K289" s="208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151</v>
      </c>
      <c r="AU289" s="218" t="s">
        <v>149</v>
      </c>
      <c r="AV289" s="12" t="s">
        <v>149</v>
      </c>
      <c r="AW289" s="12" t="s">
        <v>33</v>
      </c>
      <c r="AX289" s="12" t="s">
        <v>77</v>
      </c>
      <c r="AY289" s="218" t="s">
        <v>142</v>
      </c>
    </row>
    <row r="290" spans="2:65" s="13" customFormat="1" ht="11.25">
      <c r="B290" s="219"/>
      <c r="C290" s="220"/>
      <c r="D290" s="209" t="s">
        <v>151</v>
      </c>
      <c r="E290" s="221" t="s">
        <v>1</v>
      </c>
      <c r="F290" s="222" t="s">
        <v>157</v>
      </c>
      <c r="G290" s="220"/>
      <c r="H290" s="223">
        <v>30.5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151</v>
      </c>
      <c r="AU290" s="229" t="s">
        <v>149</v>
      </c>
      <c r="AV290" s="13" t="s">
        <v>87</v>
      </c>
      <c r="AW290" s="13" t="s">
        <v>33</v>
      </c>
      <c r="AX290" s="13" t="s">
        <v>85</v>
      </c>
      <c r="AY290" s="229" t="s">
        <v>142</v>
      </c>
    </row>
    <row r="291" spans="2:65" s="1" customFormat="1" ht="24" customHeight="1">
      <c r="B291" s="34"/>
      <c r="C291" s="194" t="s">
        <v>285</v>
      </c>
      <c r="D291" s="194" t="s">
        <v>144</v>
      </c>
      <c r="E291" s="195" t="s">
        <v>293</v>
      </c>
      <c r="F291" s="196" t="s">
        <v>294</v>
      </c>
      <c r="G291" s="197" t="s">
        <v>147</v>
      </c>
      <c r="H291" s="198">
        <v>28.78</v>
      </c>
      <c r="I291" s="199"/>
      <c r="J291" s="200">
        <f>ROUND(I291*H291,2)</f>
        <v>0</v>
      </c>
      <c r="K291" s="196" t="s">
        <v>160</v>
      </c>
      <c r="L291" s="38"/>
      <c r="M291" s="201" t="s">
        <v>1</v>
      </c>
      <c r="N291" s="202" t="s">
        <v>43</v>
      </c>
      <c r="O291" s="66"/>
      <c r="P291" s="203">
        <f>O291*H291</f>
        <v>0</v>
      </c>
      <c r="Q291" s="203">
        <v>0</v>
      </c>
      <c r="R291" s="203">
        <f>Q291*H291</f>
        <v>0</v>
      </c>
      <c r="S291" s="203">
        <v>4.5999999999999999E-2</v>
      </c>
      <c r="T291" s="204">
        <f>S291*H291</f>
        <v>1.3238799999999999</v>
      </c>
      <c r="AR291" s="205" t="s">
        <v>87</v>
      </c>
      <c r="AT291" s="205" t="s">
        <v>144</v>
      </c>
      <c r="AU291" s="205" t="s">
        <v>149</v>
      </c>
      <c r="AY291" s="17" t="s">
        <v>142</v>
      </c>
      <c r="BE291" s="206">
        <f>IF(N291="základní",J291,0)</f>
        <v>0</v>
      </c>
      <c r="BF291" s="206">
        <f>IF(N291="snížená",J291,0)</f>
        <v>0</v>
      </c>
      <c r="BG291" s="206">
        <f>IF(N291="zákl. přenesená",J291,0)</f>
        <v>0</v>
      </c>
      <c r="BH291" s="206">
        <f>IF(N291="sníž. přenesená",J291,0)</f>
        <v>0</v>
      </c>
      <c r="BI291" s="206">
        <f>IF(N291="nulová",J291,0)</f>
        <v>0</v>
      </c>
      <c r="BJ291" s="17" t="s">
        <v>149</v>
      </c>
      <c r="BK291" s="206">
        <f>ROUND(I291*H291,2)</f>
        <v>0</v>
      </c>
      <c r="BL291" s="17" t="s">
        <v>87</v>
      </c>
      <c r="BM291" s="205" t="s">
        <v>295</v>
      </c>
    </row>
    <row r="292" spans="2:65" s="14" customFormat="1" ht="11.25">
      <c r="B292" s="230"/>
      <c r="C292" s="231"/>
      <c r="D292" s="209" t="s">
        <v>151</v>
      </c>
      <c r="E292" s="232" t="s">
        <v>1</v>
      </c>
      <c r="F292" s="233" t="s">
        <v>211</v>
      </c>
      <c r="G292" s="231"/>
      <c r="H292" s="232" t="s">
        <v>1</v>
      </c>
      <c r="I292" s="234"/>
      <c r="J292" s="231"/>
      <c r="K292" s="231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151</v>
      </c>
      <c r="AU292" s="239" t="s">
        <v>149</v>
      </c>
      <c r="AV292" s="14" t="s">
        <v>85</v>
      </c>
      <c r="AW292" s="14" t="s">
        <v>33</v>
      </c>
      <c r="AX292" s="14" t="s">
        <v>77</v>
      </c>
      <c r="AY292" s="239" t="s">
        <v>142</v>
      </c>
    </row>
    <row r="293" spans="2:65" s="12" customFormat="1" ht="11.25">
      <c r="B293" s="207"/>
      <c r="C293" s="208"/>
      <c r="D293" s="209" t="s">
        <v>151</v>
      </c>
      <c r="E293" s="210" t="s">
        <v>1</v>
      </c>
      <c r="F293" s="211" t="s">
        <v>829</v>
      </c>
      <c r="G293" s="208"/>
      <c r="H293" s="212">
        <v>16.98</v>
      </c>
      <c r="I293" s="213"/>
      <c r="J293" s="208"/>
      <c r="K293" s="208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151</v>
      </c>
      <c r="AU293" s="218" t="s">
        <v>149</v>
      </c>
      <c r="AV293" s="12" t="s">
        <v>149</v>
      </c>
      <c r="AW293" s="12" t="s">
        <v>33</v>
      </c>
      <c r="AX293" s="12" t="s">
        <v>77</v>
      </c>
      <c r="AY293" s="218" t="s">
        <v>142</v>
      </c>
    </row>
    <row r="294" spans="2:65" s="14" customFormat="1" ht="11.25">
      <c r="B294" s="230"/>
      <c r="C294" s="231"/>
      <c r="D294" s="209" t="s">
        <v>151</v>
      </c>
      <c r="E294" s="232" t="s">
        <v>1</v>
      </c>
      <c r="F294" s="233" t="s">
        <v>213</v>
      </c>
      <c r="G294" s="231"/>
      <c r="H294" s="232" t="s">
        <v>1</v>
      </c>
      <c r="I294" s="234"/>
      <c r="J294" s="231"/>
      <c r="K294" s="231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151</v>
      </c>
      <c r="AU294" s="239" t="s">
        <v>149</v>
      </c>
      <c r="AV294" s="14" t="s">
        <v>85</v>
      </c>
      <c r="AW294" s="14" t="s">
        <v>33</v>
      </c>
      <c r="AX294" s="14" t="s">
        <v>77</v>
      </c>
      <c r="AY294" s="239" t="s">
        <v>142</v>
      </c>
    </row>
    <row r="295" spans="2:65" s="12" customFormat="1" ht="11.25">
      <c r="B295" s="207"/>
      <c r="C295" s="208"/>
      <c r="D295" s="209" t="s">
        <v>151</v>
      </c>
      <c r="E295" s="210" t="s">
        <v>1</v>
      </c>
      <c r="F295" s="211" t="s">
        <v>830</v>
      </c>
      <c r="G295" s="208"/>
      <c r="H295" s="212">
        <v>11.8</v>
      </c>
      <c r="I295" s="213"/>
      <c r="J295" s="208"/>
      <c r="K295" s="208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151</v>
      </c>
      <c r="AU295" s="218" t="s">
        <v>149</v>
      </c>
      <c r="AV295" s="12" t="s">
        <v>149</v>
      </c>
      <c r="AW295" s="12" t="s">
        <v>33</v>
      </c>
      <c r="AX295" s="12" t="s">
        <v>77</v>
      </c>
      <c r="AY295" s="218" t="s">
        <v>142</v>
      </c>
    </row>
    <row r="296" spans="2:65" s="13" customFormat="1" ht="11.25">
      <c r="B296" s="219"/>
      <c r="C296" s="220"/>
      <c r="D296" s="209" t="s">
        <v>151</v>
      </c>
      <c r="E296" s="221" t="s">
        <v>1</v>
      </c>
      <c r="F296" s="222" t="s">
        <v>157</v>
      </c>
      <c r="G296" s="220"/>
      <c r="H296" s="223">
        <v>28.78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151</v>
      </c>
      <c r="AU296" s="229" t="s">
        <v>149</v>
      </c>
      <c r="AV296" s="13" t="s">
        <v>87</v>
      </c>
      <c r="AW296" s="13" t="s">
        <v>33</v>
      </c>
      <c r="AX296" s="13" t="s">
        <v>85</v>
      </c>
      <c r="AY296" s="229" t="s">
        <v>142</v>
      </c>
    </row>
    <row r="297" spans="2:65" s="11" customFormat="1" ht="22.9" customHeight="1">
      <c r="B297" s="179"/>
      <c r="C297" s="180"/>
      <c r="D297" s="181" t="s">
        <v>76</v>
      </c>
      <c r="E297" s="192" t="s">
        <v>296</v>
      </c>
      <c r="F297" s="192" t="s">
        <v>297</v>
      </c>
      <c r="G297" s="180"/>
      <c r="H297" s="180"/>
      <c r="I297" s="183"/>
      <c r="J297" s="193">
        <f>BK297</f>
        <v>0</v>
      </c>
      <c r="K297" s="180"/>
      <c r="L297" s="184"/>
      <c r="M297" s="185"/>
      <c r="N297" s="186"/>
      <c r="O297" s="186"/>
      <c r="P297" s="187">
        <f>SUM(P298:P308)</f>
        <v>0</v>
      </c>
      <c r="Q297" s="186"/>
      <c r="R297" s="187">
        <f>SUM(R298:R308)</f>
        <v>0</v>
      </c>
      <c r="S297" s="186"/>
      <c r="T297" s="188">
        <f>SUM(T298:T308)</f>
        <v>0</v>
      </c>
      <c r="AR297" s="189" t="s">
        <v>85</v>
      </c>
      <c r="AT297" s="190" t="s">
        <v>76</v>
      </c>
      <c r="AU297" s="190" t="s">
        <v>85</v>
      </c>
      <c r="AY297" s="189" t="s">
        <v>142</v>
      </c>
      <c r="BK297" s="191">
        <f>SUM(BK298:BK308)</f>
        <v>0</v>
      </c>
    </row>
    <row r="298" spans="2:65" s="1" customFormat="1" ht="24" customHeight="1">
      <c r="B298" s="34"/>
      <c r="C298" s="194" t="s">
        <v>292</v>
      </c>
      <c r="D298" s="194" t="s">
        <v>144</v>
      </c>
      <c r="E298" s="195" t="s">
        <v>299</v>
      </c>
      <c r="F298" s="196" t="s">
        <v>300</v>
      </c>
      <c r="G298" s="197" t="s">
        <v>301</v>
      </c>
      <c r="H298" s="198">
        <v>14.971</v>
      </c>
      <c r="I298" s="199"/>
      <c r="J298" s="200">
        <f>ROUND(I298*H298,2)</f>
        <v>0</v>
      </c>
      <c r="K298" s="196" t="s">
        <v>148</v>
      </c>
      <c r="L298" s="38"/>
      <c r="M298" s="201" t="s">
        <v>1</v>
      </c>
      <c r="N298" s="202" t="s">
        <v>43</v>
      </c>
      <c r="O298" s="66"/>
      <c r="P298" s="203">
        <f>O298*H298</f>
        <v>0</v>
      </c>
      <c r="Q298" s="203">
        <v>0</v>
      </c>
      <c r="R298" s="203">
        <f>Q298*H298</f>
        <v>0</v>
      </c>
      <c r="S298" s="203">
        <v>0</v>
      </c>
      <c r="T298" s="204">
        <f>S298*H298</f>
        <v>0</v>
      </c>
      <c r="AR298" s="205" t="s">
        <v>87</v>
      </c>
      <c r="AT298" s="205" t="s">
        <v>144</v>
      </c>
      <c r="AU298" s="205" t="s">
        <v>149</v>
      </c>
      <c r="AY298" s="17" t="s">
        <v>142</v>
      </c>
      <c r="BE298" s="206">
        <f>IF(N298="základní",J298,0)</f>
        <v>0</v>
      </c>
      <c r="BF298" s="206">
        <f>IF(N298="snížená",J298,0)</f>
        <v>0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17" t="s">
        <v>149</v>
      </c>
      <c r="BK298" s="206">
        <f>ROUND(I298*H298,2)</f>
        <v>0</v>
      </c>
      <c r="BL298" s="17" t="s">
        <v>87</v>
      </c>
      <c r="BM298" s="205" t="s">
        <v>302</v>
      </c>
    </row>
    <row r="299" spans="2:65" s="1" customFormat="1" ht="24" customHeight="1">
      <c r="B299" s="34"/>
      <c r="C299" s="194" t="s">
        <v>298</v>
      </c>
      <c r="D299" s="194" t="s">
        <v>144</v>
      </c>
      <c r="E299" s="195" t="s">
        <v>304</v>
      </c>
      <c r="F299" s="196" t="s">
        <v>305</v>
      </c>
      <c r="G299" s="197" t="s">
        <v>301</v>
      </c>
      <c r="H299" s="198">
        <v>14.971</v>
      </c>
      <c r="I299" s="199"/>
      <c r="J299" s="200">
        <f>ROUND(I299*H299,2)</f>
        <v>0</v>
      </c>
      <c r="K299" s="196" t="s">
        <v>160</v>
      </c>
      <c r="L299" s="38"/>
      <c r="M299" s="201" t="s">
        <v>1</v>
      </c>
      <c r="N299" s="202" t="s">
        <v>43</v>
      </c>
      <c r="O299" s="66"/>
      <c r="P299" s="203">
        <f>O299*H299</f>
        <v>0</v>
      </c>
      <c r="Q299" s="203">
        <v>0</v>
      </c>
      <c r="R299" s="203">
        <f>Q299*H299</f>
        <v>0</v>
      </c>
      <c r="S299" s="203">
        <v>0</v>
      </c>
      <c r="T299" s="204">
        <f>S299*H299</f>
        <v>0</v>
      </c>
      <c r="AR299" s="205" t="s">
        <v>87</v>
      </c>
      <c r="AT299" s="205" t="s">
        <v>144</v>
      </c>
      <c r="AU299" s="205" t="s">
        <v>149</v>
      </c>
      <c r="AY299" s="17" t="s">
        <v>142</v>
      </c>
      <c r="BE299" s="206">
        <f>IF(N299="základní",J299,0)</f>
        <v>0</v>
      </c>
      <c r="BF299" s="206">
        <f>IF(N299="snížená",J299,0)</f>
        <v>0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17" t="s">
        <v>149</v>
      </c>
      <c r="BK299" s="206">
        <f>ROUND(I299*H299,2)</f>
        <v>0</v>
      </c>
      <c r="BL299" s="17" t="s">
        <v>87</v>
      </c>
      <c r="BM299" s="205" t="s">
        <v>306</v>
      </c>
    </row>
    <row r="300" spans="2:65" s="1" customFormat="1" ht="24" customHeight="1">
      <c r="B300" s="34"/>
      <c r="C300" s="194" t="s">
        <v>303</v>
      </c>
      <c r="D300" s="194" t="s">
        <v>144</v>
      </c>
      <c r="E300" s="195" t="s">
        <v>308</v>
      </c>
      <c r="F300" s="196" t="s">
        <v>309</v>
      </c>
      <c r="G300" s="197" t="s">
        <v>301</v>
      </c>
      <c r="H300" s="198">
        <v>74.855000000000004</v>
      </c>
      <c r="I300" s="199"/>
      <c r="J300" s="200">
        <f>ROUND(I300*H300,2)</f>
        <v>0</v>
      </c>
      <c r="K300" s="196" t="s">
        <v>160</v>
      </c>
      <c r="L300" s="38"/>
      <c r="M300" s="201" t="s">
        <v>1</v>
      </c>
      <c r="N300" s="202" t="s">
        <v>43</v>
      </c>
      <c r="O300" s="66"/>
      <c r="P300" s="203">
        <f>O300*H300</f>
        <v>0</v>
      </c>
      <c r="Q300" s="203">
        <v>0</v>
      </c>
      <c r="R300" s="203">
        <f>Q300*H300</f>
        <v>0</v>
      </c>
      <c r="S300" s="203">
        <v>0</v>
      </c>
      <c r="T300" s="204">
        <f>S300*H300</f>
        <v>0</v>
      </c>
      <c r="AR300" s="205" t="s">
        <v>87</v>
      </c>
      <c r="AT300" s="205" t="s">
        <v>144</v>
      </c>
      <c r="AU300" s="205" t="s">
        <v>149</v>
      </c>
      <c r="AY300" s="17" t="s">
        <v>142</v>
      </c>
      <c r="BE300" s="206">
        <f>IF(N300="základní",J300,0)</f>
        <v>0</v>
      </c>
      <c r="BF300" s="206">
        <f>IF(N300="snížená",J300,0)</f>
        <v>0</v>
      </c>
      <c r="BG300" s="206">
        <f>IF(N300="zákl. přenesená",J300,0)</f>
        <v>0</v>
      </c>
      <c r="BH300" s="206">
        <f>IF(N300="sníž. přenesená",J300,0)</f>
        <v>0</v>
      </c>
      <c r="BI300" s="206">
        <f>IF(N300="nulová",J300,0)</f>
        <v>0</v>
      </c>
      <c r="BJ300" s="17" t="s">
        <v>149</v>
      </c>
      <c r="BK300" s="206">
        <f>ROUND(I300*H300,2)</f>
        <v>0</v>
      </c>
      <c r="BL300" s="17" t="s">
        <v>87</v>
      </c>
      <c r="BM300" s="205" t="s">
        <v>310</v>
      </c>
    </row>
    <row r="301" spans="2:65" s="12" customFormat="1" ht="11.25">
      <c r="B301" s="207"/>
      <c r="C301" s="208"/>
      <c r="D301" s="209" t="s">
        <v>151</v>
      </c>
      <c r="E301" s="208"/>
      <c r="F301" s="211" t="s">
        <v>866</v>
      </c>
      <c r="G301" s="208"/>
      <c r="H301" s="212">
        <v>74.855000000000004</v>
      </c>
      <c r="I301" s="213"/>
      <c r="J301" s="208"/>
      <c r="K301" s="208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151</v>
      </c>
      <c r="AU301" s="218" t="s">
        <v>149</v>
      </c>
      <c r="AV301" s="12" t="s">
        <v>149</v>
      </c>
      <c r="AW301" s="12" t="s">
        <v>4</v>
      </c>
      <c r="AX301" s="12" t="s">
        <v>85</v>
      </c>
      <c r="AY301" s="218" t="s">
        <v>142</v>
      </c>
    </row>
    <row r="302" spans="2:65" s="1" customFormat="1" ht="24" customHeight="1">
      <c r="B302" s="34"/>
      <c r="C302" s="194" t="s">
        <v>307</v>
      </c>
      <c r="D302" s="194" t="s">
        <v>144</v>
      </c>
      <c r="E302" s="195" t="s">
        <v>313</v>
      </c>
      <c r="F302" s="196" t="s">
        <v>314</v>
      </c>
      <c r="G302" s="197" t="s">
        <v>301</v>
      </c>
      <c r="H302" s="198">
        <v>1.732</v>
      </c>
      <c r="I302" s="199"/>
      <c r="J302" s="200">
        <f>ROUND(I302*H302,2)</f>
        <v>0</v>
      </c>
      <c r="K302" s="196" t="s">
        <v>160</v>
      </c>
      <c r="L302" s="38"/>
      <c r="M302" s="201" t="s">
        <v>1</v>
      </c>
      <c r="N302" s="202" t="s">
        <v>43</v>
      </c>
      <c r="O302" s="66"/>
      <c r="P302" s="203">
        <f>O302*H302</f>
        <v>0</v>
      </c>
      <c r="Q302" s="203">
        <v>0</v>
      </c>
      <c r="R302" s="203">
        <f>Q302*H302</f>
        <v>0</v>
      </c>
      <c r="S302" s="203">
        <v>0</v>
      </c>
      <c r="T302" s="204">
        <f>S302*H302</f>
        <v>0</v>
      </c>
      <c r="AR302" s="205" t="s">
        <v>87</v>
      </c>
      <c r="AT302" s="205" t="s">
        <v>144</v>
      </c>
      <c r="AU302" s="205" t="s">
        <v>149</v>
      </c>
      <c r="AY302" s="17" t="s">
        <v>142</v>
      </c>
      <c r="BE302" s="206">
        <f>IF(N302="základní",J302,0)</f>
        <v>0</v>
      </c>
      <c r="BF302" s="206">
        <f>IF(N302="snížená",J302,0)</f>
        <v>0</v>
      </c>
      <c r="BG302" s="206">
        <f>IF(N302="zákl. přenesená",J302,0)</f>
        <v>0</v>
      </c>
      <c r="BH302" s="206">
        <f>IF(N302="sníž. přenesená",J302,0)</f>
        <v>0</v>
      </c>
      <c r="BI302" s="206">
        <f>IF(N302="nulová",J302,0)</f>
        <v>0</v>
      </c>
      <c r="BJ302" s="17" t="s">
        <v>149</v>
      </c>
      <c r="BK302" s="206">
        <f>ROUND(I302*H302,2)</f>
        <v>0</v>
      </c>
      <c r="BL302" s="17" t="s">
        <v>87</v>
      </c>
      <c r="BM302" s="205" t="s">
        <v>315</v>
      </c>
    </row>
    <row r="303" spans="2:65" s="12" customFormat="1" ht="11.25">
      <c r="B303" s="207"/>
      <c r="C303" s="208"/>
      <c r="D303" s="209" t="s">
        <v>151</v>
      </c>
      <c r="E303" s="210" t="s">
        <v>1</v>
      </c>
      <c r="F303" s="211" t="s">
        <v>867</v>
      </c>
      <c r="G303" s="208"/>
      <c r="H303" s="212">
        <v>0.65200000000000002</v>
      </c>
      <c r="I303" s="213"/>
      <c r="J303" s="208"/>
      <c r="K303" s="208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151</v>
      </c>
      <c r="AU303" s="218" t="s">
        <v>149</v>
      </c>
      <c r="AV303" s="12" t="s">
        <v>149</v>
      </c>
      <c r="AW303" s="12" t="s">
        <v>33</v>
      </c>
      <c r="AX303" s="12" t="s">
        <v>77</v>
      </c>
      <c r="AY303" s="218" t="s">
        <v>142</v>
      </c>
    </row>
    <row r="304" spans="2:65" s="12" customFormat="1" ht="11.25">
      <c r="B304" s="207"/>
      <c r="C304" s="208"/>
      <c r="D304" s="209" t="s">
        <v>151</v>
      </c>
      <c r="E304" s="210" t="s">
        <v>1</v>
      </c>
      <c r="F304" s="211" t="s">
        <v>868</v>
      </c>
      <c r="G304" s="208"/>
      <c r="H304" s="212">
        <v>0.17399999999999999</v>
      </c>
      <c r="I304" s="213"/>
      <c r="J304" s="208"/>
      <c r="K304" s="208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151</v>
      </c>
      <c r="AU304" s="218" t="s">
        <v>149</v>
      </c>
      <c r="AV304" s="12" t="s">
        <v>149</v>
      </c>
      <c r="AW304" s="12" t="s">
        <v>33</v>
      </c>
      <c r="AX304" s="12" t="s">
        <v>77</v>
      </c>
      <c r="AY304" s="218" t="s">
        <v>142</v>
      </c>
    </row>
    <row r="305" spans="2:65" s="12" customFormat="1" ht="11.25">
      <c r="B305" s="207"/>
      <c r="C305" s="208"/>
      <c r="D305" s="209" t="s">
        <v>151</v>
      </c>
      <c r="E305" s="210" t="s">
        <v>1</v>
      </c>
      <c r="F305" s="211" t="s">
        <v>869</v>
      </c>
      <c r="G305" s="208"/>
      <c r="H305" s="212">
        <v>0.90600000000000003</v>
      </c>
      <c r="I305" s="213"/>
      <c r="J305" s="208"/>
      <c r="K305" s="208"/>
      <c r="L305" s="214"/>
      <c r="M305" s="215"/>
      <c r="N305" s="216"/>
      <c r="O305" s="216"/>
      <c r="P305" s="216"/>
      <c r="Q305" s="216"/>
      <c r="R305" s="216"/>
      <c r="S305" s="216"/>
      <c r="T305" s="217"/>
      <c r="AT305" s="218" t="s">
        <v>151</v>
      </c>
      <c r="AU305" s="218" t="s">
        <v>149</v>
      </c>
      <c r="AV305" s="12" t="s">
        <v>149</v>
      </c>
      <c r="AW305" s="12" t="s">
        <v>33</v>
      </c>
      <c r="AX305" s="12" t="s">
        <v>77</v>
      </c>
      <c r="AY305" s="218" t="s">
        <v>142</v>
      </c>
    </row>
    <row r="306" spans="2:65" s="13" customFormat="1" ht="11.25">
      <c r="B306" s="219"/>
      <c r="C306" s="220"/>
      <c r="D306" s="209" t="s">
        <v>151</v>
      </c>
      <c r="E306" s="221" t="s">
        <v>1</v>
      </c>
      <c r="F306" s="222" t="s">
        <v>157</v>
      </c>
      <c r="G306" s="220"/>
      <c r="H306" s="223">
        <v>1.7320000000000002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151</v>
      </c>
      <c r="AU306" s="229" t="s">
        <v>149</v>
      </c>
      <c r="AV306" s="13" t="s">
        <v>87</v>
      </c>
      <c r="AW306" s="13" t="s">
        <v>33</v>
      </c>
      <c r="AX306" s="13" t="s">
        <v>85</v>
      </c>
      <c r="AY306" s="229" t="s">
        <v>142</v>
      </c>
    </row>
    <row r="307" spans="2:65" s="1" customFormat="1" ht="24" customHeight="1">
      <c r="B307" s="34"/>
      <c r="C307" s="194" t="s">
        <v>312</v>
      </c>
      <c r="D307" s="194" t="s">
        <v>144</v>
      </c>
      <c r="E307" s="195" t="s">
        <v>320</v>
      </c>
      <c r="F307" s="196" t="s">
        <v>321</v>
      </c>
      <c r="G307" s="197" t="s">
        <v>301</v>
      </c>
      <c r="H307" s="198">
        <v>13.239000000000001</v>
      </c>
      <c r="I307" s="199"/>
      <c r="J307" s="200">
        <f>ROUND(I307*H307,2)</f>
        <v>0</v>
      </c>
      <c r="K307" s="196" t="s">
        <v>160</v>
      </c>
      <c r="L307" s="38"/>
      <c r="M307" s="201" t="s">
        <v>1</v>
      </c>
      <c r="N307" s="202" t="s">
        <v>43</v>
      </c>
      <c r="O307" s="66"/>
      <c r="P307" s="203">
        <f>O307*H307</f>
        <v>0</v>
      </c>
      <c r="Q307" s="203">
        <v>0</v>
      </c>
      <c r="R307" s="203">
        <f>Q307*H307</f>
        <v>0</v>
      </c>
      <c r="S307" s="203">
        <v>0</v>
      </c>
      <c r="T307" s="204">
        <f>S307*H307</f>
        <v>0</v>
      </c>
      <c r="AR307" s="205" t="s">
        <v>87</v>
      </c>
      <c r="AT307" s="205" t="s">
        <v>144</v>
      </c>
      <c r="AU307" s="205" t="s">
        <v>149</v>
      </c>
      <c r="AY307" s="17" t="s">
        <v>142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7" t="s">
        <v>149</v>
      </c>
      <c r="BK307" s="206">
        <f>ROUND(I307*H307,2)</f>
        <v>0</v>
      </c>
      <c r="BL307" s="17" t="s">
        <v>87</v>
      </c>
      <c r="BM307" s="205" t="s">
        <v>322</v>
      </c>
    </row>
    <row r="308" spans="2:65" s="12" customFormat="1" ht="11.25">
      <c r="B308" s="207"/>
      <c r="C308" s="208"/>
      <c r="D308" s="209" t="s">
        <v>151</v>
      </c>
      <c r="E308" s="210" t="s">
        <v>1</v>
      </c>
      <c r="F308" s="211" t="s">
        <v>870</v>
      </c>
      <c r="G308" s="208"/>
      <c r="H308" s="212">
        <v>13.239000000000001</v>
      </c>
      <c r="I308" s="213"/>
      <c r="J308" s="208"/>
      <c r="K308" s="208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151</v>
      </c>
      <c r="AU308" s="218" t="s">
        <v>149</v>
      </c>
      <c r="AV308" s="12" t="s">
        <v>149</v>
      </c>
      <c r="AW308" s="12" t="s">
        <v>33</v>
      </c>
      <c r="AX308" s="12" t="s">
        <v>85</v>
      </c>
      <c r="AY308" s="218" t="s">
        <v>142</v>
      </c>
    </row>
    <row r="309" spans="2:65" s="11" customFormat="1" ht="22.9" customHeight="1">
      <c r="B309" s="179"/>
      <c r="C309" s="180"/>
      <c r="D309" s="181" t="s">
        <v>76</v>
      </c>
      <c r="E309" s="192" t="s">
        <v>324</v>
      </c>
      <c r="F309" s="192" t="s">
        <v>325</v>
      </c>
      <c r="G309" s="180"/>
      <c r="H309" s="180"/>
      <c r="I309" s="183"/>
      <c r="J309" s="193">
        <f>BK309</f>
        <v>0</v>
      </c>
      <c r="K309" s="180"/>
      <c r="L309" s="184"/>
      <c r="M309" s="185"/>
      <c r="N309" s="186"/>
      <c r="O309" s="186"/>
      <c r="P309" s="187">
        <f>P310</f>
        <v>0</v>
      </c>
      <c r="Q309" s="186"/>
      <c r="R309" s="187">
        <f>R310</f>
        <v>0</v>
      </c>
      <c r="S309" s="186"/>
      <c r="T309" s="188">
        <f>T310</f>
        <v>0</v>
      </c>
      <c r="AR309" s="189" t="s">
        <v>85</v>
      </c>
      <c r="AT309" s="190" t="s">
        <v>76</v>
      </c>
      <c r="AU309" s="190" t="s">
        <v>85</v>
      </c>
      <c r="AY309" s="189" t="s">
        <v>142</v>
      </c>
      <c r="BK309" s="191">
        <f>BK310</f>
        <v>0</v>
      </c>
    </row>
    <row r="310" spans="2:65" s="1" customFormat="1" ht="16.5" customHeight="1">
      <c r="B310" s="34"/>
      <c r="C310" s="194" t="s">
        <v>319</v>
      </c>
      <c r="D310" s="194" t="s">
        <v>144</v>
      </c>
      <c r="E310" s="195" t="s">
        <v>327</v>
      </c>
      <c r="F310" s="196" t="s">
        <v>328</v>
      </c>
      <c r="G310" s="197" t="s">
        <v>301</v>
      </c>
      <c r="H310" s="198">
        <v>8.2829999999999995</v>
      </c>
      <c r="I310" s="199"/>
      <c r="J310" s="200">
        <f>ROUND(I310*H310,2)</f>
        <v>0</v>
      </c>
      <c r="K310" s="196" t="s">
        <v>160</v>
      </c>
      <c r="L310" s="38"/>
      <c r="M310" s="201" t="s">
        <v>1</v>
      </c>
      <c r="N310" s="202" t="s">
        <v>43</v>
      </c>
      <c r="O310" s="66"/>
      <c r="P310" s="203">
        <f>O310*H310</f>
        <v>0</v>
      </c>
      <c r="Q310" s="203">
        <v>0</v>
      </c>
      <c r="R310" s="203">
        <f>Q310*H310</f>
        <v>0</v>
      </c>
      <c r="S310" s="203">
        <v>0</v>
      </c>
      <c r="T310" s="204">
        <f>S310*H310</f>
        <v>0</v>
      </c>
      <c r="AR310" s="205" t="s">
        <v>87</v>
      </c>
      <c r="AT310" s="205" t="s">
        <v>144</v>
      </c>
      <c r="AU310" s="205" t="s">
        <v>149</v>
      </c>
      <c r="AY310" s="17" t="s">
        <v>142</v>
      </c>
      <c r="BE310" s="206">
        <f>IF(N310="základní",J310,0)</f>
        <v>0</v>
      </c>
      <c r="BF310" s="206">
        <f>IF(N310="snížená",J310,0)</f>
        <v>0</v>
      </c>
      <c r="BG310" s="206">
        <f>IF(N310="zákl. přenesená",J310,0)</f>
        <v>0</v>
      </c>
      <c r="BH310" s="206">
        <f>IF(N310="sníž. přenesená",J310,0)</f>
        <v>0</v>
      </c>
      <c r="BI310" s="206">
        <f>IF(N310="nulová",J310,0)</f>
        <v>0</v>
      </c>
      <c r="BJ310" s="17" t="s">
        <v>149</v>
      </c>
      <c r="BK310" s="206">
        <f>ROUND(I310*H310,2)</f>
        <v>0</v>
      </c>
      <c r="BL310" s="17" t="s">
        <v>87</v>
      </c>
      <c r="BM310" s="205" t="s">
        <v>329</v>
      </c>
    </row>
    <row r="311" spans="2:65" s="11" customFormat="1" ht="25.9" customHeight="1">
      <c r="B311" s="179"/>
      <c r="C311" s="180"/>
      <c r="D311" s="181" t="s">
        <v>76</v>
      </c>
      <c r="E311" s="182" t="s">
        <v>330</v>
      </c>
      <c r="F311" s="182" t="s">
        <v>331</v>
      </c>
      <c r="G311" s="180"/>
      <c r="H311" s="180"/>
      <c r="I311" s="183"/>
      <c r="J311" s="167">
        <f>BK311</f>
        <v>0</v>
      </c>
      <c r="K311" s="180"/>
      <c r="L311" s="184"/>
      <c r="M311" s="185"/>
      <c r="N311" s="186"/>
      <c r="O311" s="186"/>
      <c r="P311" s="187">
        <f>P312+P331+P343+P353+P374+P378+P396+P404+P420+P425+P465+P500+P505+P558+P594+P609</f>
        <v>0</v>
      </c>
      <c r="Q311" s="186"/>
      <c r="R311" s="187">
        <f>R312+R331+R343+R353+R374+R378+R396+R404+R420+R425+R465+R500+R505+R558+R594+R609</f>
        <v>1.675583142</v>
      </c>
      <c r="S311" s="186"/>
      <c r="T311" s="188">
        <f>T312+T331+T343+T353+T374+T378+T396+T404+T420+T425+T465+T500+T505+T558+T594+T609</f>
        <v>9.3120552000000014</v>
      </c>
      <c r="AR311" s="189" t="s">
        <v>149</v>
      </c>
      <c r="AT311" s="190" t="s">
        <v>76</v>
      </c>
      <c r="AU311" s="190" t="s">
        <v>77</v>
      </c>
      <c r="AY311" s="189" t="s">
        <v>142</v>
      </c>
      <c r="BK311" s="191">
        <f>BK312+BK331+BK343+BK353+BK374+BK378+BK396+BK404+BK420+BK425+BK465+BK500+BK505+BK558+BK594+BK609</f>
        <v>0</v>
      </c>
    </row>
    <row r="312" spans="2:65" s="11" customFormat="1" ht="22.9" customHeight="1">
      <c r="B312" s="179"/>
      <c r="C312" s="180"/>
      <c r="D312" s="181" t="s">
        <v>76</v>
      </c>
      <c r="E312" s="192" t="s">
        <v>332</v>
      </c>
      <c r="F312" s="192" t="s">
        <v>333</v>
      </c>
      <c r="G312" s="180"/>
      <c r="H312" s="180"/>
      <c r="I312" s="183"/>
      <c r="J312" s="193">
        <f>BK312</f>
        <v>0</v>
      </c>
      <c r="K312" s="180"/>
      <c r="L312" s="184"/>
      <c r="M312" s="185"/>
      <c r="N312" s="186"/>
      <c r="O312" s="186"/>
      <c r="P312" s="187">
        <f>SUM(P313:P330)</f>
        <v>0</v>
      </c>
      <c r="Q312" s="186"/>
      <c r="R312" s="187">
        <f>SUM(R313:R330)</f>
        <v>9.5130000000000006E-2</v>
      </c>
      <c r="S312" s="186"/>
      <c r="T312" s="188">
        <f>SUM(T313:T330)</f>
        <v>5.0156160000000005</v>
      </c>
      <c r="AR312" s="189" t="s">
        <v>149</v>
      </c>
      <c r="AT312" s="190" t="s">
        <v>76</v>
      </c>
      <c r="AU312" s="190" t="s">
        <v>85</v>
      </c>
      <c r="AY312" s="189" t="s">
        <v>142</v>
      </c>
      <c r="BK312" s="191">
        <f>SUM(BK313:BK330)</f>
        <v>0</v>
      </c>
    </row>
    <row r="313" spans="2:65" s="1" customFormat="1" ht="24" customHeight="1">
      <c r="B313" s="34"/>
      <c r="C313" s="194" t="s">
        <v>326</v>
      </c>
      <c r="D313" s="194" t="s">
        <v>144</v>
      </c>
      <c r="E313" s="195" t="s">
        <v>335</v>
      </c>
      <c r="F313" s="196" t="s">
        <v>336</v>
      </c>
      <c r="G313" s="197" t="s">
        <v>147</v>
      </c>
      <c r="H313" s="198">
        <v>36.24</v>
      </c>
      <c r="I313" s="199"/>
      <c r="J313" s="200">
        <f>ROUND(I313*H313,2)</f>
        <v>0</v>
      </c>
      <c r="K313" s="196" t="s">
        <v>160</v>
      </c>
      <c r="L313" s="38"/>
      <c r="M313" s="201" t="s">
        <v>1</v>
      </c>
      <c r="N313" s="202" t="s">
        <v>43</v>
      </c>
      <c r="O313" s="66"/>
      <c r="P313" s="203">
        <f>O313*H313</f>
        <v>0</v>
      </c>
      <c r="Q313" s="203">
        <v>0</v>
      </c>
      <c r="R313" s="203">
        <f>Q313*H313</f>
        <v>0</v>
      </c>
      <c r="S313" s="203">
        <v>3.3999999999999998E-3</v>
      </c>
      <c r="T313" s="204">
        <f>S313*H313</f>
        <v>0.12321600000000001</v>
      </c>
      <c r="AR313" s="205" t="s">
        <v>241</v>
      </c>
      <c r="AT313" s="205" t="s">
        <v>144</v>
      </c>
      <c r="AU313" s="205" t="s">
        <v>149</v>
      </c>
      <c r="AY313" s="17" t="s">
        <v>142</v>
      </c>
      <c r="BE313" s="206">
        <f>IF(N313="základní",J313,0)</f>
        <v>0</v>
      </c>
      <c r="BF313" s="206">
        <f>IF(N313="snížená",J313,0)</f>
        <v>0</v>
      </c>
      <c r="BG313" s="206">
        <f>IF(N313="zákl. přenesená",J313,0)</f>
        <v>0</v>
      </c>
      <c r="BH313" s="206">
        <f>IF(N313="sníž. přenesená",J313,0)</f>
        <v>0</v>
      </c>
      <c r="BI313" s="206">
        <f>IF(N313="nulová",J313,0)</f>
        <v>0</v>
      </c>
      <c r="BJ313" s="17" t="s">
        <v>149</v>
      </c>
      <c r="BK313" s="206">
        <f>ROUND(I313*H313,2)</f>
        <v>0</v>
      </c>
      <c r="BL313" s="17" t="s">
        <v>241</v>
      </c>
      <c r="BM313" s="205" t="s">
        <v>337</v>
      </c>
    </row>
    <row r="314" spans="2:65" s="12" customFormat="1" ht="11.25">
      <c r="B314" s="207"/>
      <c r="C314" s="208"/>
      <c r="D314" s="209" t="s">
        <v>151</v>
      </c>
      <c r="E314" s="210" t="s">
        <v>1</v>
      </c>
      <c r="F314" s="211" t="s">
        <v>814</v>
      </c>
      <c r="G314" s="208"/>
      <c r="H314" s="212">
        <v>19.2</v>
      </c>
      <c r="I314" s="213"/>
      <c r="J314" s="208"/>
      <c r="K314" s="208"/>
      <c r="L314" s="214"/>
      <c r="M314" s="215"/>
      <c r="N314" s="216"/>
      <c r="O314" s="216"/>
      <c r="P314" s="216"/>
      <c r="Q314" s="216"/>
      <c r="R314" s="216"/>
      <c r="S314" s="216"/>
      <c r="T314" s="217"/>
      <c r="AT314" s="218" t="s">
        <v>151</v>
      </c>
      <c r="AU314" s="218" t="s">
        <v>149</v>
      </c>
      <c r="AV314" s="12" t="s">
        <v>149</v>
      </c>
      <c r="AW314" s="12" t="s">
        <v>33</v>
      </c>
      <c r="AX314" s="12" t="s">
        <v>77</v>
      </c>
      <c r="AY314" s="218" t="s">
        <v>142</v>
      </c>
    </row>
    <row r="315" spans="2:65" s="12" customFormat="1" ht="11.25">
      <c r="B315" s="207"/>
      <c r="C315" s="208"/>
      <c r="D315" s="209" t="s">
        <v>151</v>
      </c>
      <c r="E315" s="210" t="s">
        <v>1</v>
      </c>
      <c r="F315" s="211" t="s">
        <v>815</v>
      </c>
      <c r="G315" s="208"/>
      <c r="H315" s="212">
        <v>17.04</v>
      </c>
      <c r="I315" s="213"/>
      <c r="J315" s="208"/>
      <c r="K315" s="208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151</v>
      </c>
      <c r="AU315" s="218" t="s">
        <v>149</v>
      </c>
      <c r="AV315" s="12" t="s">
        <v>149</v>
      </c>
      <c r="AW315" s="12" t="s">
        <v>33</v>
      </c>
      <c r="AX315" s="12" t="s">
        <v>77</v>
      </c>
      <c r="AY315" s="218" t="s">
        <v>142</v>
      </c>
    </row>
    <row r="316" spans="2:65" s="13" customFormat="1" ht="11.25">
      <c r="B316" s="219"/>
      <c r="C316" s="220"/>
      <c r="D316" s="209" t="s">
        <v>151</v>
      </c>
      <c r="E316" s="221" t="s">
        <v>1</v>
      </c>
      <c r="F316" s="222" t="s">
        <v>157</v>
      </c>
      <c r="G316" s="220"/>
      <c r="H316" s="223">
        <v>36.239999999999995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151</v>
      </c>
      <c r="AU316" s="229" t="s">
        <v>149</v>
      </c>
      <c r="AV316" s="13" t="s">
        <v>87</v>
      </c>
      <c r="AW316" s="13" t="s">
        <v>33</v>
      </c>
      <c r="AX316" s="13" t="s">
        <v>85</v>
      </c>
      <c r="AY316" s="229" t="s">
        <v>142</v>
      </c>
    </row>
    <row r="317" spans="2:65" s="1" customFormat="1" ht="24" customHeight="1">
      <c r="B317" s="34"/>
      <c r="C317" s="194" t="s">
        <v>334</v>
      </c>
      <c r="D317" s="194" t="s">
        <v>144</v>
      </c>
      <c r="E317" s="195" t="s">
        <v>339</v>
      </c>
      <c r="F317" s="196" t="s">
        <v>340</v>
      </c>
      <c r="G317" s="197" t="s">
        <v>147</v>
      </c>
      <c r="H317" s="198">
        <v>36.24</v>
      </c>
      <c r="I317" s="199"/>
      <c r="J317" s="200">
        <f>ROUND(I317*H317,2)</f>
        <v>0</v>
      </c>
      <c r="K317" s="196" t="s">
        <v>160</v>
      </c>
      <c r="L317" s="38"/>
      <c r="M317" s="201" t="s">
        <v>1</v>
      </c>
      <c r="N317" s="202" t="s">
        <v>43</v>
      </c>
      <c r="O317" s="66"/>
      <c r="P317" s="203">
        <f>O317*H317</f>
        <v>0</v>
      </c>
      <c r="Q317" s="203">
        <v>0</v>
      </c>
      <c r="R317" s="203">
        <f>Q317*H317</f>
        <v>0</v>
      </c>
      <c r="S317" s="203">
        <v>0</v>
      </c>
      <c r="T317" s="204">
        <f>S317*H317</f>
        <v>0</v>
      </c>
      <c r="AR317" s="205" t="s">
        <v>241</v>
      </c>
      <c r="AT317" s="205" t="s">
        <v>144</v>
      </c>
      <c r="AU317" s="205" t="s">
        <v>149</v>
      </c>
      <c r="AY317" s="17" t="s">
        <v>142</v>
      </c>
      <c r="BE317" s="206">
        <f>IF(N317="základní",J317,0)</f>
        <v>0</v>
      </c>
      <c r="BF317" s="206">
        <f>IF(N317="snížená",J317,0)</f>
        <v>0</v>
      </c>
      <c r="BG317" s="206">
        <f>IF(N317="zákl. přenesená",J317,0)</f>
        <v>0</v>
      </c>
      <c r="BH317" s="206">
        <f>IF(N317="sníž. přenesená",J317,0)</f>
        <v>0</v>
      </c>
      <c r="BI317" s="206">
        <f>IF(N317="nulová",J317,0)</f>
        <v>0</v>
      </c>
      <c r="BJ317" s="17" t="s">
        <v>149</v>
      </c>
      <c r="BK317" s="206">
        <f>ROUND(I317*H317,2)</f>
        <v>0</v>
      </c>
      <c r="BL317" s="17" t="s">
        <v>241</v>
      </c>
      <c r="BM317" s="205" t="s">
        <v>341</v>
      </c>
    </row>
    <row r="318" spans="2:65" s="12" customFormat="1" ht="11.25">
      <c r="B318" s="207"/>
      <c r="C318" s="208"/>
      <c r="D318" s="209" t="s">
        <v>151</v>
      </c>
      <c r="E318" s="210" t="s">
        <v>1</v>
      </c>
      <c r="F318" s="211" t="s">
        <v>814</v>
      </c>
      <c r="G318" s="208"/>
      <c r="H318" s="212">
        <v>19.2</v>
      </c>
      <c r="I318" s="213"/>
      <c r="J318" s="208"/>
      <c r="K318" s="208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151</v>
      </c>
      <c r="AU318" s="218" t="s">
        <v>149</v>
      </c>
      <c r="AV318" s="12" t="s">
        <v>149</v>
      </c>
      <c r="AW318" s="12" t="s">
        <v>33</v>
      </c>
      <c r="AX318" s="12" t="s">
        <v>77</v>
      </c>
      <c r="AY318" s="218" t="s">
        <v>142</v>
      </c>
    </row>
    <row r="319" spans="2:65" s="12" customFormat="1" ht="11.25">
      <c r="B319" s="207"/>
      <c r="C319" s="208"/>
      <c r="D319" s="209" t="s">
        <v>151</v>
      </c>
      <c r="E319" s="210" t="s">
        <v>1</v>
      </c>
      <c r="F319" s="211" t="s">
        <v>815</v>
      </c>
      <c r="G319" s="208"/>
      <c r="H319" s="212">
        <v>17.04</v>
      </c>
      <c r="I319" s="213"/>
      <c r="J319" s="208"/>
      <c r="K319" s="208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151</v>
      </c>
      <c r="AU319" s="218" t="s">
        <v>149</v>
      </c>
      <c r="AV319" s="12" t="s">
        <v>149</v>
      </c>
      <c r="AW319" s="12" t="s">
        <v>33</v>
      </c>
      <c r="AX319" s="12" t="s">
        <v>77</v>
      </c>
      <c r="AY319" s="218" t="s">
        <v>142</v>
      </c>
    </row>
    <row r="320" spans="2:65" s="13" customFormat="1" ht="11.25">
      <c r="B320" s="219"/>
      <c r="C320" s="220"/>
      <c r="D320" s="209" t="s">
        <v>151</v>
      </c>
      <c r="E320" s="221" t="s">
        <v>1</v>
      </c>
      <c r="F320" s="222" t="s">
        <v>157</v>
      </c>
      <c r="G320" s="220"/>
      <c r="H320" s="223">
        <v>36.239999999999995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151</v>
      </c>
      <c r="AU320" s="229" t="s">
        <v>149</v>
      </c>
      <c r="AV320" s="13" t="s">
        <v>87</v>
      </c>
      <c r="AW320" s="13" t="s">
        <v>33</v>
      </c>
      <c r="AX320" s="13" t="s">
        <v>85</v>
      </c>
      <c r="AY320" s="229" t="s">
        <v>142</v>
      </c>
    </row>
    <row r="321" spans="2:65" s="1" customFormat="1" ht="24" customHeight="1">
      <c r="B321" s="34"/>
      <c r="C321" s="251" t="s">
        <v>338</v>
      </c>
      <c r="D321" s="251" t="s">
        <v>343</v>
      </c>
      <c r="E321" s="252" t="s">
        <v>344</v>
      </c>
      <c r="F321" s="253" t="s">
        <v>345</v>
      </c>
      <c r="G321" s="254" t="s">
        <v>147</v>
      </c>
      <c r="H321" s="255">
        <v>38.052</v>
      </c>
      <c r="I321" s="256"/>
      <c r="J321" s="257">
        <f>ROUND(I321*H321,2)</f>
        <v>0</v>
      </c>
      <c r="K321" s="253" t="s">
        <v>160</v>
      </c>
      <c r="L321" s="258"/>
      <c r="M321" s="259" t="s">
        <v>1</v>
      </c>
      <c r="N321" s="260" t="s">
        <v>43</v>
      </c>
      <c r="O321" s="66"/>
      <c r="P321" s="203">
        <f>O321*H321</f>
        <v>0</v>
      </c>
      <c r="Q321" s="203">
        <v>2.5000000000000001E-3</v>
      </c>
      <c r="R321" s="203">
        <f>Q321*H321</f>
        <v>9.5130000000000006E-2</v>
      </c>
      <c r="S321" s="203">
        <v>0</v>
      </c>
      <c r="T321" s="204">
        <f>S321*H321</f>
        <v>0</v>
      </c>
      <c r="AR321" s="205" t="s">
        <v>342</v>
      </c>
      <c r="AT321" s="205" t="s">
        <v>343</v>
      </c>
      <c r="AU321" s="205" t="s">
        <v>149</v>
      </c>
      <c r="AY321" s="17" t="s">
        <v>142</v>
      </c>
      <c r="BE321" s="206">
        <f>IF(N321="základní",J321,0)</f>
        <v>0</v>
      </c>
      <c r="BF321" s="206">
        <f>IF(N321="snížená",J321,0)</f>
        <v>0</v>
      </c>
      <c r="BG321" s="206">
        <f>IF(N321="zákl. přenesená",J321,0)</f>
        <v>0</v>
      </c>
      <c r="BH321" s="206">
        <f>IF(N321="sníž. přenesená",J321,0)</f>
        <v>0</v>
      </c>
      <c r="BI321" s="206">
        <f>IF(N321="nulová",J321,0)</f>
        <v>0</v>
      </c>
      <c r="BJ321" s="17" t="s">
        <v>149</v>
      </c>
      <c r="BK321" s="206">
        <f>ROUND(I321*H321,2)</f>
        <v>0</v>
      </c>
      <c r="BL321" s="17" t="s">
        <v>241</v>
      </c>
      <c r="BM321" s="205" t="s">
        <v>346</v>
      </c>
    </row>
    <row r="322" spans="2:65" s="12" customFormat="1" ht="11.25">
      <c r="B322" s="207"/>
      <c r="C322" s="208"/>
      <c r="D322" s="209" t="s">
        <v>151</v>
      </c>
      <c r="E322" s="210" t="s">
        <v>1</v>
      </c>
      <c r="F322" s="211" t="s">
        <v>814</v>
      </c>
      <c r="G322" s="208"/>
      <c r="H322" s="212">
        <v>19.2</v>
      </c>
      <c r="I322" s="213"/>
      <c r="J322" s="208"/>
      <c r="K322" s="208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151</v>
      </c>
      <c r="AU322" s="218" t="s">
        <v>149</v>
      </c>
      <c r="AV322" s="12" t="s">
        <v>149</v>
      </c>
      <c r="AW322" s="12" t="s">
        <v>33</v>
      </c>
      <c r="AX322" s="12" t="s">
        <v>77</v>
      </c>
      <c r="AY322" s="218" t="s">
        <v>142</v>
      </c>
    </row>
    <row r="323" spans="2:65" s="12" customFormat="1" ht="11.25">
      <c r="B323" s="207"/>
      <c r="C323" s="208"/>
      <c r="D323" s="209" t="s">
        <v>151</v>
      </c>
      <c r="E323" s="210" t="s">
        <v>1</v>
      </c>
      <c r="F323" s="211" t="s">
        <v>815</v>
      </c>
      <c r="G323" s="208"/>
      <c r="H323" s="212">
        <v>17.04</v>
      </c>
      <c r="I323" s="213"/>
      <c r="J323" s="208"/>
      <c r="K323" s="208"/>
      <c r="L323" s="214"/>
      <c r="M323" s="215"/>
      <c r="N323" s="216"/>
      <c r="O323" s="216"/>
      <c r="P323" s="216"/>
      <c r="Q323" s="216"/>
      <c r="R323" s="216"/>
      <c r="S323" s="216"/>
      <c r="T323" s="217"/>
      <c r="AT323" s="218" t="s">
        <v>151</v>
      </c>
      <c r="AU323" s="218" t="s">
        <v>149</v>
      </c>
      <c r="AV323" s="12" t="s">
        <v>149</v>
      </c>
      <c r="AW323" s="12" t="s">
        <v>33</v>
      </c>
      <c r="AX323" s="12" t="s">
        <v>77</v>
      </c>
      <c r="AY323" s="218" t="s">
        <v>142</v>
      </c>
    </row>
    <row r="324" spans="2:65" s="13" customFormat="1" ht="11.25">
      <c r="B324" s="219"/>
      <c r="C324" s="220"/>
      <c r="D324" s="209" t="s">
        <v>151</v>
      </c>
      <c r="E324" s="221" t="s">
        <v>1</v>
      </c>
      <c r="F324" s="222" t="s">
        <v>157</v>
      </c>
      <c r="G324" s="220"/>
      <c r="H324" s="223">
        <v>36.239999999999995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151</v>
      </c>
      <c r="AU324" s="229" t="s">
        <v>149</v>
      </c>
      <c r="AV324" s="13" t="s">
        <v>87</v>
      </c>
      <c r="AW324" s="13" t="s">
        <v>33</v>
      </c>
      <c r="AX324" s="13" t="s">
        <v>85</v>
      </c>
      <c r="AY324" s="229" t="s">
        <v>142</v>
      </c>
    </row>
    <row r="325" spans="2:65" s="12" customFormat="1" ht="11.25">
      <c r="B325" s="207"/>
      <c r="C325" s="208"/>
      <c r="D325" s="209" t="s">
        <v>151</v>
      </c>
      <c r="E325" s="208"/>
      <c r="F325" s="211" t="s">
        <v>871</v>
      </c>
      <c r="G325" s="208"/>
      <c r="H325" s="212">
        <v>38.052</v>
      </c>
      <c r="I325" s="213"/>
      <c r="J325" s="208"/>
      <c r="K325" s="208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151</v>
      </c>
      <c r="AU325" s="218" t="s">
        <v>149</v>
      </c>
      <c r="AV325" s="12" t="s">
        <v>149</v>
      </c>
      <c r="AW325" s="12" t="s">
        <v>4</v>
      </c>
      <c r="AX325" s="12" t="s">
        <v>85</v>
      </c>
      <c r="AY325" s="218" t="s">
        <v>142</v>
      </c>
    </row>
    <row r="326" spans="2:65" s="1" customFormat="1" ht="24" customHeight="1">
      <c r="B326" s="34"/>
      <c r="C326" s="194" t="s">
        <v>342</v>
      </c>
      <c r="D326" s="194" t="s">
        <v>144</v>
      </c>
      <c r="E326" s="195" t="s">
        <v>349</v>
      </c>
      <c r="F326" s="196" t="s">
        <v>350</v>
      </c>
      <c r="G326" s="197" t="s">
        <v>147</v>
      </c>
      <c r="H326" s="198">
        <v>36.24</v>
      </c>
      <c r="I326" s="199"/>
      <c r="J326" s="200">
        <f>ROUND(I326*H326,2)</f>
        <v>0</v>
      </c>
      <c r="K326" s="196" t="s">
        <v>160</v>
      </c>
      <c r="L326" s="38"/>
      <c r="M326" s="201" t="s">
        <v>1</v>
      </c>
      <c r="N326" s="202" t="s">
        <v>43</v>
      </c>
      <c r="O326" s="66"/>
      <c r="P326" s="203">
        <f>O326*H326</f>
        <v>0</v>
      </c>
      <c r="Q326" s="203">
        <v>0</v>
      </c>
      <c r="R326" s="203">
        <f>Q326*H326</f>
        <v>0</v>
      </c>
      <c r="S326" s="203">
        <v>0.13500000000000001</v>
      </c>
      <c r="T326" s="204">
        <f>S326*H326</f>
        <v>4.8924000000000003</v>
      </c>
      <c r="AR326" s="205" t="s">
        <v>241</v>
      </c>
      <c r="AT326" s="205" t="s">
        <v>144</v>
      </c>
      <c r="AU326" s="205" t="s">
        <v>149</v>
      </c>
      <c r="AY326" s="17" t="s">
        <v>142</v>
      </c>
      <c r="BE326" s="206">
        <f>IF(N326="základní",J326,0)</f>
        <v>0</v>
      </c>
      <c r="BF326" s="206">
        <f>IF(N326="snížená",J326,0)</f>
        <v>0</v>
      </c>
      <c r="BG326" s="206">
        <f>IF(N326="zákl. přenesená",J326,0)</f>
        <v>0</v>
      </c>
      <c r="BH326" s="206">
        <f>IF(N326="sníž. přenesená",J326,0)</f>
        <v>0</v>
      </c>
      <c r="BI326" s="206">
        <f>IF(N326="nulová",J326,0)</f>
        <v>0</v>
      </c>
      <c r="BJ326" s="17" t="s">
        <v>149</v>
      </c>
      <c r="BK326" s="206">
        <f>ROUND(I326*H326,2)</f>
        <v>0</v>
      </c>
      <c r="BL326" s="17" t="s">
        <v>241</v>
      </c>
      <c r="BM326" s="205" t="s">
        <v>351</v>
      </c>
    </row>
    <row r="327" spans="2:65" s="12" customFormat="1" ht="11.25">
      <c r="B327" s="207"/>
      <c r="C327" s="208"/>
      <c r="D327" s="209" t="s">
        <v>151</v>
      </c>
      <c r="E327" s="210" t="s">
        <v>1</v>
      </c>
      <c r="F327" s="211" t="s">
        <v>814</v>
      </c>
      <c r="G327" s="208"/>
      <c r="H327" s="212">
        <v>19.2</v>
      </c>
      <c r="I327" s="213"/>
      <c r="J327" s="208"/>
      <c r="K327" s="208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151</v>
      </c>
      <c r="AU327" s="218" t="s">
        <v>149</v>
      </c>
      <c r="AV327" s="12" t="s">
        <v>149</v>
      </c>
      <c r="AW327" s="12" t="s">
        <v>33</v>
      </c>
      <c r="AX327" s="12" t="s">
        <v>77</v>
      </c>
      <c r="AY327" s="218" t="s">
        <v>142</v>
      </c>
    </row>
    <row r="328" spans="2:65" s="12" customFormat="1" ht="11.25">
      <c r="B328" s="207"/>
      <c r="C328" s="208"/>
      <c r="D328" s="209" t="s">
        <v>151</v>
      </c>
      <c r="E328" s="210" t="s">
        <v>1</v>
      </c>
      <c r="F328" s="211" t="s">
        <v>815</v>
      </c>
      <c r="G328" s="208"/>
      <c r="H328" s="212">
        <v>17.04</v>
      </c>
      <c r="I328" s="213"/>
      <c r="J328" s="208"/>
      <c r="K328" s="208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151</v>
      </c>
      <c r="AU328" s="218" t="s">
        <v>149</v>
      </c>
      <c r="AV328" s="12" t="s">
        <v>149</v>
      </c>
      <c r="AW328" s="12" t="s">
        <v>33</v>
      </c>
      <c r="AX328" s="12" t="s">
        <v>77</v>
      </c>
      <c r="AY328" s="218" t="s">
        <v>142</v>
      </c>
    </row>
    <row r="329" spans="2:65" s="13" customFormat="1" ht="11.25">
      <c r="B329" s="219"/>
      <c r="C329" s="220"/>
      <c r="D329" s="209" t="s">
        <v>151</v>
      </c>
      <c r="E329" s="221" t="s">
        <v>1</v>
      </c>
      <c r="F329" s="222" t="s">
        <v>157</v>
      </c>
      <c r="G329" s="220"/>
      <c r="H329" s="223">
        <v>36.239999999999995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151</v>
      </c>
      <c r="AU329" s="229" t="s">
        <v>149</v>
      </c>
      <c r="AV329" s="13" t="s">
        <v>87</v>
      </c>
      <c r="AW329" s="13" t="s">
        <v>33</v>
      </c>
      <c r="AX329" s="13" t="s">
        <v>85</v>
      </c>
      <c r="AY329" s="229" t="s">
        <v>142</v>
      </c>
    </row>
    <row r="330" spans="2:65" s="1" customFormat="1" ht="24" customHeight="1">
      <c r="B330" s="34"/>
      <c r="C330" s="194" t="s">
        <v>348</v>
      </c>
      <c r="D330" s="194" t="s">
        <v>144</v>
      </c>
      <c r="E330" s="195" t="s">
        <v>353</v>
      </c>
      <c r="F330" s="196" t="s">
        <v>354</v>
      </c>
      <c r="G330" s="197" t="s">
        <v>301</v>
      </c>
      <c r="H330" s="198">
        <v>9.5000000000000001E-2</v>
      </c>
      <c r="I330" s="199"/>
      <c r="J330" s="200">
        <f>ROUND(I330*H330,2)</f>
        <v>0</v>
      </c>
      <c r="K330" s="196" t="s">
        <v>148</v>
      </c>
      <c r="L330" s="38"/>
      <c r="M330" s="201" t="s">
        <v>1</v>
      </c>
      <c r="N330" s="202" t="s">
        <v>43</v>
      </c>
      <c r="O330" s="66"/>
      <c r="P330" s="203">
        <f>O330*H330</f>
        <v>0</v>
      </c>
      <c r="Q330" s="203">
        <v>0</v>
      </c>
      <c r="R330" s="203">
        <f>Q330*H330</f>
        <v>0</v>
      </c>
      <c r="S330" s="203">
        <v>0</v>
      </c>
      <c r="T330" s="204">
        <f>S330*H330</f>
        <v>0</v>
      </c>
      <c r="AR330" s="205" t="s">
        <v>241</v>
      </c>
      <c r="AT330" s="205" t="s">
        <v>144</v>
      </c>
      <c r="AU330" s="205" t="s">
        <v>149</v>
      </c>
      <c r="AY330" s="17" t="s">
        <v>142</v>
      </c>
      <c r="BE330" s="206">
        <f>IF(N330="základní",J330,0)</f>
        <v>0</v>
      </c>
      <c r="BF330" s="206">
        <f>IF(N330="snížená",J330,0)</f>
        <v>0</v>
      </c>
      <c r="BG330" s="206">
        <f>IF(N330="zákl. přenesená",J330,0)</f>
        <v>0</v>
      </c>
      <c r="BH330" s="206">
        <f>IF(N330="sníž. přenesená",J330,0)</f>
        <v>0</v>
      </c>
      <c r="BI330" s="206">
        <f>IF(N330="nulová",J330,0)</f>
        <v>0</v>
      </c>
      <c r="BJ330" s="17" t="s">
        <v>149</v>
      </c>
      <c r="BK330" s="206">
        <f>ROUND(I330*H330,2)</f>
        <v>0</v>
      </c>
      <c r="BL330" s="17" t="s">
        <v>241</v>
      </c>
      <c r="BM330" s="205" t="s">
        <v>355</v>
      </c>
    </row>
    <row r="331" spans="2:65" s="11" customFormat="1" ht="22.9" customHeight="1">
      <c r="B331" s="179"/>
      <c r="C331" s="180"/>
      <c r="D331" s="181" t="s">
        <v>76</v>
      </c>
      <c r="E331" s="192" t="s">
        <v>356</v>
      </c>
      <c r="F331" s="192" t="s">
        <v>357</v>
      </c>
      <c r="G331" s="180"/>
      <c r="H331" s="180"/>
      <c r="I331" s="183"/>
      <c r="J331" s="193">
        <f>BK331</f>
        <v>0</v>
      </c>
      <c r="K331" s="180"/>
      <c r="L331" s="184"/>
      <c r="M331" s="185"/>
      <c r="N331" s="186"/>
      <c r="O331" s="186"/>
      <c r="P331" s="187">
        <f>SUM(P332:P342)</f>
        <v>0</v>
      </c>
      <c r="Q331" s="186"/>
      <c r="R331" s="187">
        <f>SUM(R332:R342)</f>
        <v>5.6800000000000002E-3</v>
      </c>
      <c r="S331" s="186"/>
      <c r="T331" s="188">
        <f>SUM(T332:T342)</f>
        <v>0</v>
      </c>
      <c r="AR331" s="189" t="s">
        <v>149</v>
      </c>
      <c r="AT331" s="190" t="s">
        <v>76</v>
      </c>
      <c r="AU331" s="190" t="s">
        <v>85</v>
      </c>
      <c r="AY331" s="189" t="s">
        <v>142</v>
      </c>
      <c r="BK331" s="191">
        <f>SUM(BK332:BK342)</f>
        <v>0</v>
      </c>
    </row>
    <row r="332" spans="2:65" s="1" customFormat="1" ht="16.5" customHeight="1">
      <c r="B332" s="34"/>
      <c r="C332" s="194" t="s">
        <v>352</v>
      </c>
      <c r="D332" s="194" t="s">
        <v>144</v>
      </c>
      <c r="E332" s="195" t="s">
        <v>359</v>
      </c>
      <c r="F332" s="196" t="s">
        <v>360</v>
      </c>
      <c r="G332" s="197" t="s">
        <v>361</v>
      </c>
      <c r="H332" s="198">
        <v>1</v>
      </c>
      <c r="I332" s="199"/>
      <c r="J332" s="200">
        <f>ROUND(I332*H332,2)</f>
        <v>0</v>
      </c>
      <c r="K332" s="196" t="s">
        <v>1</v>
      </c>
      <c r="L332" s="38"/>
      <c r="M332" s="201" t="s">
        <v>1</v>
      </c>
      <c r="N332" s="202" t="s">
        <v>43</v>
      </c>
      <c r="O332" s="66"/>
      <c r="P332" s="203">
        <f>O332*H332</f>
        <v>0</v>
      </c>
      <c r="Q332" s="203">
        <v>0</v>
      </c>
      <c r="R332" s="203">
        <f>Q332*H332</f>
        <v>0</v>
      </c>
      <c r="S332" s="203">
        <v>0</v>
      </c>
      <c r="T332" s="204">
        <f>S332*H332</f>
        <v>0</v>
      </c>
      <c r="AR332" s="205" t="s">
        <v>241</v>
      </c>
      <c r="AT332" s="205" t="s">
        <v>144</v>
      </c>
      <c r="AU332" s="205" t="s">
        <v>149</v>
      </c>
      <c r="AY332" s="17" t="s">
        <v>142</v>
      </c>
      <c r="BE332" s="206">
        <f>IF(N332="základní",J332,0)</f>
        <v>0</v>
      </c>
      <c r="BF332" s="206">
        <f>IF(N332="snížená",J332,0)</f>
        <v>0</v>
      </c>
      <c r="BG332" s="206">
        <f>IF(N332="zákl. přenesená",J332,0)</f>
        <v>0</v>
      </c>
      <c r="BH332" s="206">
        <f>IF(N332="sníž. přenesená",J332,0)</f>
        <v>0</v>
      </c>
      <c r="BI332" s="206">
        <f>IF(N332="nulová",J332,0)</f>
        <v>0</v>
      </c>
      <c r="BJ332" s="17" t="s">
        <v>149</v>
      </c>
      <c r="BK332" s="206">
        <f>ROUND(I332*H332,2)</f>
        <v>0</v>
      </c>
      <c r="BL332" s="17" t="s">
        <v>241</v>
      </c>
      <c r="BM332" s="205" t="s">
        <v>362</v>
      </c>
    </row>
    <row r="333" spans="2:65" s="12" customFormat="1" ht="11.25">
      <c r="B333" s="207"/>
      <c r="C333" s="208"/>
      <c r="D333" s="209" t="s">
        <v>151</v>
      </c>
      <c r="E333" s="210" t="s">
        <v>1</v>
      </c>
      <c r="F333" s="211" t="s">
        <v>85</v>
      </c>
      <c r="G333" s="208"/>
      <c r="H333" s="212">
        <v>1</v>
      </c>
      <c r="I333" s="213"/>
      <c r="J333" s="208"/>
      <c r="K333" s="208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151</v>
      </c>
      <c r="AU333" s="218" t="s">
        <v>149</v>
      </c>
      <c r="AV333" s="12" t="s">
        <v>149</v>
      </c>
      <c r="AW333" s="12" t="s">
        <v>33</v>
      </c>
      <c r="AX333" s="12" t="s">
        <v>85</v>
      </c>
      <c r="AY333" s="218" t="s">
        <v>142</v>
      </c>
    </row>
    <row r="334" spans="2:65" s="1" customFormat="1" ht="16.5" customHeight="1">
      <c r="B334" s="34"/>
      <c r="C334" s="194" t="s">
        <v>358</v>
      </c>
      <c r="D334" s="194" t="s">
        <v>144</v>
      </c>
      <c r="E334" s="195" t="s">
        <v>364</v>
      </c>
      <c r="F334" s="196" t="s">
        <v>365</v>
      </c>
      <c r="G334" s="197" t="s">
        <v>244</v>
      </c>
      <c r="H334" s="198">
        <v>1</v>
      </c>
      <c r="I334" s="199"/>
      <c r="J334" s="200">
        <f>ROUND(I334*H334,2)</f>
        <v>0</v>
      </c>
      <c r="K334" s="196" t="s">
        <v>160</v>
      </c>
      <c r="L334" s="38"/>
      <c r="M334" s="201" t="s">
        <v>1</v>
      </c>
      <c r="N334" s="202" t="s">
        <v>43</v>
      </c>
      <c r="O334" s="66"/>
      <c r="P334" s="203">
        <f>O334*H334</f>
        <v>0</v>
      </c>
      <c r="Q334" s="203">
        <v>1.7700000000000001E-3</v>
      </c>
      <c r="R334" s="203">
        <f>Q334*H334</f>
        <v>1.7700000000000001E-3</v>
      </c>
      <c r="S334" s="203">
        <v>0</v>
      </c>
      <c r="T334" s="204">
        <f>S334*H334</f>
        <v>0</v>
      </c>
      <c r="AR334" s="205" t="s">
        <v>241</v>
      </c>
      <c r="AT334" s="205" t="s">
        <v>144</v>
      </c>
      <c r="AU334" s="205" t="s">
        <v>149</v>
      </c>
      <c r="AY334" s="17" t="s">
        <v>142</v>
      </c>
      <c r="BE334" s="206">
        <f>IF(N334="základní",J334,0)</f>
        <v>0</v>
      </c>
      <c r="BF334" s="206">
        <f>IF(N334="snížená",J334,0)</f>
        <v>0</v>
      </c>
      <c r="BG334" s="206">
        <f>IF(N334="zákl. přenesená",J334,0)</f>
        <v>0</v>
      </c>
      <c r="BH334" s="206">
        <f>IF(N334="sníž. přenesená",J334,0)</f>
        <v>0</v>
      </c>
      <c r="BI334" s="206">
        <f>IF(N334="nulová",J334,0)</f>
        <v>0</v>
      </c>
      <c r="BJ334" s="17" t="s">
        <v>149</v>
      </c>
      <c r="BK334" s="206">
        <f>ROUND(I334*H334,2)</f>
        <v>0</v>
      </c>
      <c r="BL334" s="17" t="s">
        <v>241</v>
      </c>
      <c r="BM334" s="205" t="s">
        <v>366</v>
      </c>
    </row>
    <row r="335" spans="2:65" s="14" customFormat="1" ht="11.25">
      <c r="B335" s="230"/>
      <c r="C335" s="231"/>
      <c r="D335" s="209" t="s">
        <v>151</v>
      </c>
      <c r="E335" s="232" t="s">
        <v>1</v>
      </c>
      <c r="F335" s="233" t="s">
        <v>223</v>
      </c>
      <c r="G335" s="231"/>
      <c r="H335" s="232" t="s">
        <v>1</v>
      </c>
      <c r="I335" s="234"/>
      <c r="J335" s="231"/>
      <c r="K335" s="231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151</v>
      </c>
      <c r="AU335" s="239" t="s">
        <v>149</v>
      </c>
      <c r="AV335" s="14" t="s">
        <v>85</v>
      </c>
      <c r="AW335" s="14" t="s">
        <v>33</v>
      </c>
      <c r="AX335" s="14" t="s">
        <v>77</v>
      </c>
      <c r="AY335" s="239" t="s">
        <v>142</v>
      </c>
    </row>
    <row r="336" spans="2:65" s="12" customFormat="1" ht="11.25">
      <c r="B336" s="207"/>
      <c r="C336" s="208"/>
      <c r="D336" s="209" t="s">
        <v>151</v>
      </c>
      <c r="E336" s="210" t="s">
        <v>1</v>
      </c>
      <c r="F336" s="211" t="s">
        <v>367</v>
      </c>
      <c r="G336" s="208"/>
      <c r="H336" s="212">
        <v>1</v>
      </c>
      <c r="I336" s="213"/>
      <c r="J336" s="208"/>
      <c r="K336" s="208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151</v>
      </c>
      <c r="AU336" s="218" t="s">
        <v>149</v>
      </c>
      <c r="AV336" s="12" t="s">
        <v>149</v>
      </c>
      <c r="AW336" s="12" t="s">
        <v>33</v>
      </c>
      <c r="AX336" s="12" t="s">
        <v>85</v>
      </c>
      <c r="AY336" s="218" t="s">
        <v>142</v>
      </c>
    </row>
    <row r="337" spans="2:65" s="1" customFormat="1" ht="16.5" customHeight="1">
      <c r="B337" s="34"/>
      <c r="C337" s="194" t="s">
        <v>363</v>
      </c>
      <c r="D337" s="194" t="s">
        <v>144</v>
      </c>
      <c r="E337" s="195" t="s">
        <v>369</v>
      </c>
      <c r="F337" s="196" t="s">
        <v>370</v>
      </c>
      <c r="G337" s="197" t="s">
        <v>244</v>
      </c>
      <c r="H337" s="198">
        <v>8.5</v>
      </c>
      <c r="I337" s="199"/>
      <c r="J337" s="200">
        <f>ROUND(I337*H337,2)</f>
        <v>0</v>
      </c>
      <c r="K337" s="196" t="s">
        <v>160</v>
      </c>
      <c r="L337" s="38"/>
      <c r="M337" s="201" t="s">
        <v>1</v>
      </c>
      <c r="N337" s="202" t="s">
        <v>43</v>
      </c>
      <c r="O337" s="66"/>
      <c r="P337" s="203">
        <f>O337*H337</f>
        <v>0</v>
      </c>
      <c r="Q337" s="203">
        <v>4.6000000000000001E-4</v>
      </c>
      <c r="R337" s="203">
        <f>Q337*H337</f>
        <v>3.9100000000000003E-3</v>
      </c>
      <c r="S337" s="203">
        <v>0</v>
      </c>
      <c r="T337" s="204">
        <f>S337*H337</f>
        <v>0</v>
      </c>
      <c r="AR337" s="205" t="s">
        <v>241</v>
      </c>
      <c r="AT337" s="205" t="s">
        <v>144</v>
      </c>
      <c r="AU337" s="205" t="s">
        <v>149</v>
      </c>
      <c r="AY337" s="17" t="s">
        <v>142</v>
      </c>
      <c r="BE337" s="206">
        <f>IF(N337="základní",J337,0)</f>
        <v>0</v>
      </c>
      <c r="BF337" s="206">
        <f>IF(N337="snížená",J337,0)</f>
        <v>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17" t="s">
        <v>149</v>
      </c>
      <c r="BK337" s="206">
        <f>ROUND(I337*H337,2)</f>
        <v>0</v>
      </c>
      <c r="BL337" s="17" t="s">
        <v>241</v>
      </c>
      <c r="BM337" s="205" t="s">
        <v>371</v>
      </c>
    </row>
    <row r="338" spans="2:65" s="14" customFormat="1" ht="11.25">
      <c r="B338" s="230"/>
      <c r="C338" s="231"/>
      <c r="D338" s="209" t="s">
        <v>151</v>
      </c>
      <c r="E338" s="232" t="s">
        <v>1</v>
      </c>
      <c r="F338" s="233" t="s">
        <v>831</v>
      </c>
      <c r="G338" s="231"/>
      <c r="H338" s="232" t="s">
        <v>1</v>
      </c>
      <c r="I338" s="234"/>
      <c r="J338" s="231"/>
      <c r="K338" s="231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151</v>
      </c>
      <c r="AU338" s="239" t="s">
        <v>149</v>
      </c>
      <c r="AV338" s="14" t="s">
        <v>85</v>
      </c>
      <c r="AW338" s="14" t="s">
        <v>33</v>
      </c>
      <c r="AX338" s="14" t="s">
        <v>77</v>
      </c>
      <c r="AY338" s="239" t="s">
        <v>142</v>
      </c>
    </row>
    <row r="339" spans="2:65" s="12" customFormat="1" ht="11.25">
      <c r="B339" s="207"/>
      <c r="C339" s="208"/>
      <c r="D339" s="209" t="s">
        <v>151</v>
      </c>
      <c r="E339" s="210" t="s">
        <v>1</v>
      </c>
      <c r="F339" s="211" t="s">
        <v>862</v>
      </c>
      <c r="G339" s="208"/>
      <c r="H339" s="212">
        <v>5.5</v>
      </c>
      <c r="I339" s="213"/>
      <c r="J339" s="208"/>
      <c r="K339" s="208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151</v>
      </c>
      <c r="AU339" s="218" t="s">
        <v>149</v>
      </c>
      <c r="AV339" s="12" t="s">
        <v>149</v>
      </c>
      <c r="AW339" s="12" t="s">
        <v>33</v>
      </c>
      <c r="AX339" s="12" t="s">
        <v>77</v>
      </c>
      <c r="AY339" s="218" t="s">
        <v>142</v>
      </c>
    </row>
    <row r="340" spans="2:65" s="12" customFormat="1" ht="11.25">
      <c r="B340" s="207"/>
      <c r="C340" s="208"/>
      <c r="D340" s="209" t="s">
        <v>151</v>
      </c>
      <c r="E340" s="210" t="s">
        <v>1</v>
      </c>
      <c r="F340" s="211" t="s">
        <v>864</v>
      </c>
      <c r="G340" s="208"/>
      <c r="H340" s="212">
        <v>3</v>
      </c>
      <c r="I340" s="213"/>
      <c r="J340" s="208"/>
      <c r="K340" s="208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151</v>
      </c>
      <c r="AU340" s="218" t="s">
        <v>149</v>
      </c>
      <c r="AV340" s="12" t="s">
        <v>149</v>
      </c>
      <c r="AW340" s="12" t="s">
        <v>33</v>
      </c>
      <c r="AX340" s="12" t="s">
        <v>77</v>
      </c>
      <c r="AY340" s="218" t="s">
        <v>142</v>
      </c>
    </row>
    <row r="341" spans="2:65" s="13" customFormat="1" ht="11.25">
      <c r="B341" s="219"/>
      <c r="C341" s="220"/>
      <c r="D341" s="209" t="s">
        <v>151</v>
      </c>
      <c r="E341" s="221" t="s">
        <v>1</v>
      </c>
      <c r="F341" s="222" t="s">
        <v>157</v>
      </c>
      <c r="G341" s="220"/>
      <c r="H341" s="223">
        <v>8.5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151</v>
      </c>
      <c r="AU341" s="229" t="s">
        <v>149</v>
      </c>
      <c r="AV341" s="13" t="s">
        <v>87</v>
      </c>
      <c r="AW341" s="13" t="s">
        <v>33</v>
      </c>
      <c r="AX341" s="13" t="s">
        <v>85</v>
      </c>
      <c r="AY341" s="229" t="s">
        <v>142</v>
      </c>
    </row>
    <row r="342" spans="2:65" s="1" customFormat="1" ht="24" customHeight="1">
      <c r="B342" s="34"/>
      <c r="C342" s="194" t="s">
        <v>368</v>
      </c>
      <c r="D342" s="194" t="s">
        <v>144</v>
      </c>
      <c r="E342" s="195" t="s">
        <v>373</v>
      </c>
      <c r="F342" s="196" t="s">
        <v>374</v>
      </c>
      <c r="G342" s="197" t="s">
        <v>301</v>
      </c>
      <c r="H342" s="198">
        <v>6.0000000000000001E-3</v>
      </c>
      <c r="I342" s="199"/>
      <c r="J342" s="200">
        <f>ROUND(I342*H342,2)</f>
        <v>0</v>
      </c>
      <c r="K342" s="196" t="s">
        <v>148</v>
      </c>
      <c r="L342" s="38"/>
      <c r="M342" s="201" t="s">
        <v>1</v>
      </c>
      <c r="N342" s="202" t="s">
        <v>43</v>
      </c>
      <c r="O342" s="66"/>
      <c r="P342" s="203">
        <f>O342*H342</f>
        <v>0</v>
      </c>
      <c r="Q342" s="203">
        <v>0</v>
      </c>
      <c r="R342" s="203">
        <f>Q342*H342</f>
        <v>0</v>
      </c>
      <c r="S342" s="203">
        <v>0</v>
      </c>
      <c r="T342" s="204">
        <f>S342*H342</f>
        <v>0</v>
      </c>
      <c r="AR342" s="205" t="s">
        <v>241</v>
      </c>
      <c r="AT342" s="205" t="s">
        <v>144</v>
      </c>
      <c r="AU342" s="205" t="s">
        <v>149</v>
      </c>
      <c r="AY342" s="17" t="s">
        <v>142</v>
      </c>
      <c r="BE342" s="206">
        <f>IF(N342="základní",J342,0)</f>
        <v>0</v>
      </c>
      <c r="BF342" s="206">
        <f>IF(N342="snížená",J342,0)</f>
        <v>0</v>
      </c>
      <c r="BG342" s="206">
        <f>IF(N342="zákl. přenesená",J342,0)</f>
        <v>0</v>
      </c>
      <c r="BH342" s="206">
        <f>IF(N342="sníž. přenesená",J342,0)</f>
        <v>0</v>
      </c>
      <c r="BI342" s="206">
        <f>IF(N342="nulová",J342,0)</f>
        <v>0</v>
      </c>
      <c r="BJ342" s="17" t="s">
        <v>149</v>
      </c>
      <c r="BK342" s="206">
        <f>ROUND(I342*H342,2)</f>
        <v>0</v>
      </c>
      <c r="BL342" s="17" t="s">
        <v>241</v>
      </c>
      <c r="BM342" s="205" t="s">
        <v>375</v>
      </c>
    </row>
    <row r="343" spans="2:65" s="11" customFormat="1" ht="22.9" customHeight="1">
      <c r="B343" s="179"/>
      <c r="C343" s="180"/>
      <c r="D343" s="181" t="s">
        <v>76</v>
      </c>
      <c r="E343" s="192" t="s">
        <v>376</v>
      </c>
      <c r="F343" s="192" t="s">
        <v>377</v>
      </c>
      <c r="G343" s="180"/>
      <c r="H343" s="180"/>
      <c r="I343" s="183"/>
      <c r="J343" s="193">
        <f>BK343</f>
        <v>0</v>
      </c>
      <c r="K343" s="180"/>
      <c r="L343" s="184"/>
      <c r="M343" s="185"/>
      <c r="N343" s="186"/>
      <c r="O343" s="186"/>
      <c r="P343" s="187">
        <f>SUM(P344:P352)</f>
        <v>0</v>
      </c>
      <c r="Q343" s="186"/>
      <c r="R343" s="187">
        <f>SUM(R344:R352)</f>
        <v>1.149E-2</v>
      </c>
      <c r="S343" s="186"/>
      <c r="T343" s="188">
        <f>SUM(T344:T352)</f>
        <v>0</v>
      </c>
      <c r="AR343" s="189" t="s">
        <v>149</v>
      </c>
      <c r="AT343" s="190" t="s">
        <v>76</v>
      </c>
      <c r="AU343" s="190" t="s">
        <v>85</v>
      </c>
      <c r="AY343" s="189" t="s">
        <v>142</v>
      </c>
      <c r="BK343" s="191">
        <f>SUM(BK344:BK352)</f>
        <v>0</v>
      </c>
    </row>
    <row r="344" spans="2:65" s="1" customFormat="1" ht="24" customHeight="1">
      <c r="B344" s="34"/>
      <c r="C344" s="194" t="s">
        <v>372</v>
      </c>
      <c r="D344" s="194" t="s">
        <v>144</v>
      </c>
      <c r="E344" s="195" t="s">
        <v>379</v>
      </c>
      <c r="F344" s="196" t="s">
        <v>380</v>
      </c>
      <c r="G344" s="197" t="s">
        <v>244</v>
      </c>
      <c r="H344" s="198">
        <v>10.5</v>
      </c>
      <c r="I344" s="199"/>
      <c r="J344" s="200">
        <f>ROUND(I344*H344,2)</f>
        <v>0</v>
      </c>
      <c r="K344" s="196" t="s">
        <v>148</v>
      </c>
      <c r="L344" s="38"/>
      <c r="M344" s="201" t="s">
        <v>1</v>
      </c>
      <c r="N344" s="202" t="s">
        <v>43</v>
      </c>
      <c r="O344" s="66"/>
      <c r="P344" s="203">
        <f>O344*H344</f>
        <v>0</v>
      </c>
      <c r="Q344" s="203">
        <v>6.6E-4</v>
      </c>
      <c r="R344" s="203">
        <f>Q344*H344</f>
        <v>6.9300000000000004E-3</v>
      </c>
      <c r="S344" s="203">
        <v>0</v>
      </c>
      <c r="T344" s="204">
        <f>S344*H344</f>
        <v>0</v>
      </c>
      <c r="AR344" s="205" t="s">
        <v>241</v>
      </c>
      <c r="AT344" s="205" t="s">
        <v>144</v>
      </c>
      <c r="AU344" s="205" t="s">
        <v>149</v>
      </c>
      <c r="AY344" s="17" t="s">
        <v>142</v>
      </c>
      <c r="BE344" s="206">
        <f>IF(N344="základní",J344,0)</f>
        <v>0</v>
      </c>
      <c r="BF344" s="206">
        <f>IF(N344="snížená",J344,0)</f>
        <v>0</v>
      </c>
      <c r="BG344" s="206">
        <f>IF(N344="zákl. přenesená",J344,0)</f>
        <v>0</v>
      </c>
      <c r="BH344" s="206">
        <f>IF(N344="sníž. přenesená",J344,0)</f>
        <v>0</v>
      </c>
      <c r="BI344" s="206">
        <f>IF(N344="nulová",J344,0)</f>
        <v>0</v>
      </c>
      <c r="BJ344" s="17" t="s">
        <v>149</v>
      </c>
      <c r="BK344" s="206">
        <f>ROUND(I344*H344,2)</f>
        <v>0</v>
      </c>
      <c r="BL344" s="17" t="s">
        <v>241</v>
      </c>
      <c r="BM344" s="205" t="s">
        <v>381</v>
      </c>
    </row>
    <row r="345" spans="2:65" s="14" customFormat="1" ht="11.25">
      <c r="B345" s="230"/>
      <c r="C345" s="231"/>
      <c r="D345" s="209" t="s">
        <v>151</v>
      </c>
      <c r="E345" s="232" t="s">
        <v>1</v>
      </c>
      <c r="F345" s="233" t="s">
        <v>835</v>
      </c>
      <c r="G345" s="231"/>
      <c r="H345" s="232" t="s">
        <v>1</v>
      </c>
      <c r="I345" s="234"/>
      <c r="J345" s="231"/>
      <c r="K345" s="231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151</v>
      </c>
      <c r="AU345" s="239" t="s">
        <v>149</v>
      </c>
      <c r="AV345" s="14" t="s">
        <v>85</v>
      </c>
      <c r="AW345" s="14" t="s">
        <v>33</v>
      </c>
      <c r="AX345" s="14" t="s">
        <v>77</v>
      </c>
      <c r="AY345" s="239" t="s">
        <v>142</v>
      </c>
    </row>
    <row r="346" spans="2:65" s="12" customFormat="1" ht="11.25">
      <c r="B346" s="207"/>
      <c r="C346" s="208"/>
      <c r="D346" s="209" t="s">
        <v>151</v>
      </c>
      <c r="E346" s="210" t="s">
        <v>1</v>
      </c>
      <c r="F346" s="211" t="s">
        <v>872</v>
      </c>
      <c r="G346" s="208"/>
      <c r="H346" s="212">
        <v>10.5</v>
      </c>
      <c r="I346" s="213"/>
      <c r="J346" s="208"/>
      <c r="K346" s="208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151</v>
      </c>
      <c r="AU346" s="218" t="s">
        <v>149</v>
      </c>
      <c r="AV346" s="12" t="s">
        <v>149</v>
      </c>
      <c r="AW346" s="12" t="s">
        <v>33</v>
      </c>
      <c r="AX346" s="12" t="s">
        <v>77</v>
      </c>
      <c r="AY346" s="218" t="s">
        <v>142</v>
      </c>
    </row>
    <row r="347" spans="2:65" s="13" customFormat="1" ht="11.25">
      <c r="B347" s="219"/>
      <c r="C347" s="220"/>
      <c r="D347" s="209" t="s">
        <v>151</v>
      </c>
      <c r="E347" s="221" t="s">
        <v>1</v>
      </c>
      <c r="F347" s="222" t="s">
        <v>157</v>
      </c>
      <c r="G347" s="220"/>
      <c r="H347" s="223">
        <v>10.5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151</v>
      </c>
      <c r="AU347" s="229" t="s">
        <v>149</v>
      </c>
      <c r="AV347" s="13" t="s">
        <v>87</v>
      </c>
      <c r="AW347" s="13" t="s">
        <v>33</v>
      </c>
      <c r="AX347" s="13" t="s">
        <v>85</v>
      </c>
      <c r="AY347" s="229" t="s">
        <v>142</v>
      </c>
    </row>
    <row r="348" spans="2:65" s="1" customFormat="1" ht="16.5" customHeight="1">
      <c r="B348" s="34"/>
      <c r="C348" s="194" t="s">
        <v>378</v>
      </c>
      <c r="D348" s="194" t="s">
        <v>144</v>
      </c>
      <c r="E348" s="195" t="s">
        <v>383</v>
      </c>
      <c r="F348" s="196" t="s">
        <v>384</v>
      </c>
      <c r="G348" s="197" t="s">
        <v>385</v>
      </c>
      <c r="H348" s="198">
        <v>6</v>
      </c>
      <c r="I348" s="199"/>
      <c r="J348" s="200">
        <f>ROUND(I348*H348,2)</f>
        <v>0</v>
      </c>
      <c r="K348" s="196" t="s">
        <v>160</v>
      </c>
      <c r="L348" s="38"/>
      <c r="M348" s="201" t="s">
        <v>1</v>
      </c>
      <c r="N348" s="202" t="s">
        <v>43</v>
      </c>
      <c r="O348" s="66"/>
      <c r="P348" s="203">
        <f>O348*H348</f>
        <v>0</v>
      </c>
      <c r="Q348" s="203">
        <v>7.6000000000000004E-4</v>
      </c>
      <c r="R348" s="203">
        <f>Q348*H348</f>
        <v>4.5599999999999998E-3</v>
      </c>
      <c r="S348" s="203">
        <v>0</v>
      </c>
      <c r="T348" s="204">
        <f>S348*H348</f>
        <v>0</v>
      </c>
      <c r="AR348" s="205" t="s">
        <v>241</v>
      </c>
      <c r="AT348" s="205" t="s">
        <v>144</v>
      </c>
      <c r="AU348" s="205" t="s">
        <v>149</v>
      </c>
      <c r="AY348" s="17" t="s">
        <v>142</v>
      </c>
      <c r="BE348" s="206">
        <f>IF(N348="základní",J348,0)</f>
        <v>0</v>
      </c>
      <c r="BF348" s="206">
        <f>IF(N348="snížená",J348,0)</f>
        <v>0</v>
      </c>
      <c r="BG348" s="206">
        <f>IF(N348="zákl. přenesená",J348,0)</f>
        <v>0</v>
      </c>
      <c r="BH348" s="206">
        <f>IF(N348="sníž. přenesená",J348,0)</f>
        <v>0</v>
      </c>
      <c r="BI348" s="206">
        <f>IF(N348="nulová",J348,0)</f>
        <v>0</v>
      </c>
      <c r="BJ348" s="17" t="s">
        <v>149</v>
      </c>
      <c r="BK348" s="206">
        <f>ROUND(I348*H348,2)</f>
        <v>0</v>
      </c>
      <c r="BL348" s="17" t="s">
        <v>241</v>
      </c>
      <c r="BM348" s="205" t="s">
        <v>386</v>
      </c>
    </row>
    <row r="349" spans="2:65" s="12" customFormat="1" ht="11.25">
      <c r="B349" s="207"/>
      <c r="C349" s="208"/>
      <c r="D349" s="209" t="s">
        <v>151</v>
      </c>
      <c r="E349" s="210" t="s">
        <v>1</v>
      </c>
      <c r="F349" s="211" t="s">
        <v>387</v>
      </c>
      <c r="G349" s="208"/>
      <c r="H349" s="212">
        <v>3</v>
      </c>
      <c r="I349" s="213"/>
      <c r="J349" s="208"/>
      <c r="K349" s="208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151</v>
      </c>
      <c r="AU349" s="218" t="s">
        <v>149</v>
      </c>
      <c r="AV349" s="12" t="s">
        <v>149</v>
      </c>
      <c r="AW349" s="12" t="s">
        <v>33</v>
      </c>
      <c r="AX349" s="12" t="s">
        <v>77</v>
      </c>
      <c r="AY349" s="218" t="s">
        <v>142</v>
      </c>
    </row>
    <row r="350" spans="2:65" s="12" customFormat="1" ht="11.25">
      <c r="B350" s="207"/>
      <c r="C350" s="208"/>
      <c r="D350" s="209" t="s">
        <v>151</v>
      </c>
      <c r="E350" s="210" t="s">
        <v>1</v>
      </c>
      <c r="F350" s="211" t="s">
        <v>388</v>
      </c>
      <c r="G350" s="208"/>
      <c r="H350" s="212">
        <v>3</v>
      </c>
      <c r="I350" s="213"/>
      <c r="J350" s="208"/>
      <c r="K350" s="208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151</v>
      </c>
      <c r="AU350" s="218" t="s">
        <v>149</v>
      </c>
      <c r="AV350" s="12" t="s">
        <v>149</v>
      </c>
      <c r="AW350" s="12" t="s">
        <v>33</v>
      </c>
      <c r="AX350" s="12" t="s">
        <v>77</v>
      </c>
      <c r="AY350" s="218" t="s">
        <v>142</v>
      </c>
    </row>
    <row r="351" spans="2:65" s="13" customFormat="1" ht="11.25">
      <c r="B351" s="219"/>
      <c r="C351" s="220"/>
      <c r="D351" s="209" t="s">
        <v>151</v>
      </c>
      <c r="E351" s="221" t="s">
        <v>1</v>
      </c>
      <c r="F351" s="222" t="s">
        <v>157</v>
      </c>
      <c r="G351" s="220"/>
      <c r="H351" s="223">
        <v>6</v>
      </c>
      <c r="I351" s="224"/>
      <c r="J351" s="220"/>
      <c r="K351" s="220"/>
      <c r="L351" s="225"/>
      <c r="M351" s="226"/>
      <c r="N351" s="227"/>
      <c r="O351" s="227"/>
      <c r="P351" s="227"/>
      <c r="Q351" s="227"/>
      <c r="R351" s="227"/>
      <c r="S351" s="227"/>
      <c r="T351" s="228"/>
      <c r="AT351" s="229" t="s">
        <v>151</v>
      </c>
      <c r="AU351" s="229" t="s">
        <v>149</v>
      </c>
      <c r="AV351" s="13" t="s">
        <v>87</v>
      </c>
      <c r="AW351" s="13" t="s">
        <v>33</v>
      </c>
      <c r="AX351" s="13" t="s">
        <v>85</v>
      </c>
      <c r="AY351" s="229" t="s">
        <v>142</v>
      </c>
    </row>
    <row r="352" spans="2:65" s="1" customFormat="1" ht="24" customHeight="1">
      <c r="B352" s="34"/>
      <c r="C352" s="194" t="s">
        <v>382</v>
      </c>
      <c r="D352" s="194" t="s">
        <v>144</v>
      </c>
      <c r="E352" s="195" t="s">
        <v>390</v>
      </c>
      <c r="F352" s="196" t="s">
        <v>391</v>
      </c>
      <c r="G352" s="197" t="s">
        <v>301</v>
      </c>
      <c r="H352" s="198">
        <v>1.0999999999999999E-2</v>
      </c>
      <c r="I352" s="199"/>
      <c r="J352" s="200">
        <f>ROUND(I352*H352,2)</f>
        <v>0</v>
      </c>
      <c r="K352" s="196" t="s">
        <v>148</v>
      </c>
      <c r="L352" s="38"/>
      <c r="M352" s="201" t="s">
        <v>1</v>
      </c>
      <c r="N352" s="202" t="s">
        <v>43</v>
      </c>
      <c r="O352" s="66"/>
      <c r="P352" s="203">
        <f>O352*H352</f>
        <v>0</v>
      </c>
      <c r="Q352" s="203">
        <v>0</v>
      </c>
      <c r="R352" s="203">
        <f>Q352*H352</f>
        <v>0</v>
      </c>
      <c r="S352" s="203">
        <v>0</v>
      </c>
      <c r="T352" s="204">
        <f>S352*H352</f>
        <v>0</v>
      </c>
      <c r="AR352" s="205" t="s">
        <v>241</v>
      </c>
      <c r="AT352" s="205" t="s">
        <v>144</v>
      </c>
      <c r="AU352" s="205" t="s">
        <v>149</v>
      </c>
      <c r="AY352" s="17" t="s">
        <v>142</v>
      </c>
      <c r="BE352" s="206">
        <f>IF(N352="základní",J352,0)</f>
        <v>0</v>
      </c>
      <c r="BF352" s="206">
        <f>IF(N352="snížená",J352,0)</f>
        <v>0</v>
      </c>
      <c r="BG352" s="206">
        <f>IF(N352="zákl. přenesená",J352,0)</f>
        <v>0</v>
      </c>
      <c r="BH352" s="206">
        <f>IF(N352="sníž. přenesená",J352,0)</f>
        <v>0</v>
      </c>
      <c r="BI352" s="206">
        <f>IF(N352="nulová",J352,0)</f>
        <v>0</v>
      </c>
      <c r="BJ352" s="17" t="s">
        <v>149</v>
      </c>
      <c r="BK352" s="206">
        <f>ROUND(I352*H352,2)</f>
        <v>0</v>
      </c>
      <c r="BL352" s="17" t="s">
        <v>241</v>
      </c>
      <c r="BM352" s="205" t="s">
        <v>392</v>
      </c>
    </row>
    <row r="353" spans="2:65" s="11" customFormat="1" ht="22.9" customHeight="1">
      <c r="B353" s="179"/>
      <c r="C353" s="180"/>
      <c r="D353" s="181" t="s">
        <v>76</v>
      </c>
      <c r="E353" s="192" t="s">
        <v>393</v>
      </c>
      <c r="F353" s="192" t="s">
        <v>394</v>
      </c>
      <c r="G353" s="180"/>
      <c r="H353" s="180"/>
      <c r="I353" s="183"/>
      <c r="J353" s="193">
        <f>BK353</f>
        <v>0</v>
      </c>
      <c r="K353" s="180"/>
      <c r="L353" s="184"/>
      <c r="M353" s="185"/>
      <c r="N353" s="186"/>
      <c r="O353" s="186"/>
      <c r="P353" s="187">
        <f>SUM(P354:P373)</f>
        <v>0</v>
      </c>
      <c r="Q353" s="186"/>
      <c r="R353" s="187">
        <f>SUM(R354:R373)</f>
        <v>5.5689999999999996E-2</v>
      </c>
      <c r="S353" s="186"/>
      <c r="T353" s="188">
        <f>SUM(T354:T373)</f>
        <v>7.4810000000000001E-2</v>
      </c>
      <c r="AR353" s="189" t="s">
        <v>149</v>
      </c>
      <c r="AT353" s="190" t="s">
        <v>76</v>
      </c>
      <c r="AU353" s="190" t="s">
        <v>85</v>
      </c>
      <c r="AY353" s="189" t="s">
        <v>142</v>
      </c>
      <c r="BK353" s="191">
        <f>SUM(BK354:BK373)</f>
        <v>0</v>
      </c>
    </row>
    <row r="354" spans="2:65" s="1" customFormat="1" ht="16.5" customHeight="1">
      <c r="B354" s="34"/>
      <c r="C354" s="194" t="s">
        <v>389</v>
      </c>
      <c r="D354" s="194" t="s">
        <v>144</v>
      </c>
      <c r="E354" s="195" t="s">
        <v>396</v>
      </c>
      <c r="F354" s="196" t="s">
        <v>397</v>
      </c>
      <c r="G354" s="197" t="s">
        <v>398</v>
      </c>
      <c r="H354" s="198">
        <v>1</v>
      </c>
      <c r="I354" s="199"/>
      <c r="J354" s="200">
        <f>ROUND(I354*H354,2)</f>
        <v>0</v>
      </c>
      <c r="K354" s="196" t="s">
        <v>160</v>
      </c>
      <c r="L354" s="38"/>
      <c r="M354" s="201" t="s">
        <v>1</v>
      </c>
      <c r="N354" s="202" t="s">
        <v>43</v>
      </c>
      <c r="O354" s="66"/>
      <c r="P354" s="203">
        <f>O354*H354</f>
        <v>0</v>
      </c>
      <c r="Q354" s="203">
        <v>0</v>
      </c>
      <c r="R354" s="203">
        <f>Q354*H354</f>
        <v>0</v>
      </c>
      <c r="S354" s="203">
        <v>1.933E-2</v>
      </c>
      <c r="T354" s="204">
        <f>S354*H354</f>
        <v>1.933E-2</v>
      </c>
      <c r="AR354" s="205" t="s">
        <v>241</v>
      </c>
      <c r="AT354" s="205" t="s">
        <v>144</v>
      </c>
      <c r="AU354" s="205" t="s">
        <v>149</v>
      </c>
      <c r="AY354" s="17" t="s">
        <v>142</v>
      </c>
      <c r="BE354" s="206">
        <f>IF(N354="základní",J354,0)</f>
        <v>0</v>
      </c>
      <c r="BF354" s="206">
        <f>IF(N354="snížená",J354,0)</f>
        <v>0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17" t="s">
        <v>149</v>
      </c>
      <c r="BK354" s="206">
        <f>ROUND(I354*H354,2)</f>
        <v>0</v>
      </c>
      <c r="BL354" s="17" t="s">
        <v>241</v>
      </c>
      <c r="BM354" s="205" t="s">
        <v>399</v>
      </c>
    </row>
    <row r="355" spans="2:65" s="12" customFormat="1" ht="11.25">
      <c r="B355" s="207"/>
      <c r="C355" s="208"/>
      <c r="D355" s="209" t="s">
        <v>151</v>
      </c>
      <c r="E355" s="210" t="s">
        <v>1</v>
      </c>
      <c r="F355" s="211" t="s">
        <v>85</v>
      </c>
      <c r="G355" s="208"/>
      <c r="H355" s="212">
        <v>1</v>
      </c>
      <c r="I355" s="213"/>
      <c r="J355" s="208"/>
      <c r="K355" s="208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151</v>
      </c>
      <c r="AU355" s="218" t="s">
        <v>149</v>
      </c>
      <c r="AV355" s="12" t="s">
        <v>149</v>
      </c>
      <c r="AW355" s="12" t="s">
        <v>33</v>
      </c>
      <c r="AX355" s="12" t="s">
        <v>85</v>
      </c>
      <c r="AY355" s="218" t="s">
        <v>142</v>
      </c>
    </row>
    <row r="356" spans="2:65" s="1" customFormat="1" ht="24" customHeight="1">
      <c r="B356" s="34"/>
      <c r="C356" s="194" t="s">
        <v>395</v>
      </c>
      <c r="D356" s="194" t="s">
        <v>144</v>
      </c>
      <c r="E356" s="195" t="s">
        <v>401</v>
      </c>
      <c r="F356" s="196" t="s">
        <v>402</v>
      </c>
      <c r="G356" s="197" t="s">
        <v>398</v>
      </c>
      <c r="H356" s="198">
        <v>1</v>
      </c>
      <c r="I356" s="199"/>
      <c r="J356" s="200">
        <f>ROUND(I356*H356,2)</f>
        <v>0</v>
      </c>
      <c r="K356" s="196" t="s">
        <v>160</v>
      </c>
      <c r="L356" s="38"/>
      <c r="M356" s="201" t="s">
        <v>1</v>
      </c>
      <c r="N356" s="202" t="s">
        <v>43</v>
      </c>
      <c r="O356" s="66"/>
      <c r="P356" s="203">
        <f>O356*H356</f>
        <v>0</v>
      </c>
      <c r="Q356" s="203">
        <v>1.6920000000000001E-2</v>
      </c>
      <c r="R356" s="203">
        <f>Q356*H356</f>
        <v>1.6920000000000001E-2</v>
      </c>
      <c r="S356" s="203">
        <v>0</v>
      </c>
      <c r="T356" s="204">
        <f>S356*H356</f>
        <v>0</v>
      </c>
      <c r="AR356" s="205" t="s">
        <v>241</v>
      </c>
      <c r="AT356" s="205" t="s">
        <v>144</v>
      </c>
      <c r="AU356" s="205" t="s">
        <v>149</v>
      </c>
      <c r="AY356" s="17" t="s">
        <v>142</v>
      </c>
      <c r="BE356" s="206">
        <f>IF(N356="základní",J356,0)</f>
        <v>0</v>
      </c>
      <c r="BF356" s="206">
        <f>IF(N356="snížená",J356,0)</f>
        <v>0</v>
      </c>
      <c r="BG356" s="206">
        <f>IF(N356="zákl. přenesená",J356,0)</f>
        <v>0</v>
      </c>
      <c r="BH356" s="206">
        <f>IF(N356="sníž. přenesená",J356,0)</f>
        <v>0</v>
      </c>
      <c r="BI356" s="206">
        <f>IF(N356="nulová",J356,0)</f>
        <v>0</v>
      </c>
      <c r="BJ356" s="17" t="s">
        <v>149</v>
      </c>
      <c r="BK356" s="206">
        <f>ROUND(I356*H356,2)</f>
        <v>0</v>
      </c>
      <c r="BL356" s="17" t="s">
        <v>241</v>
      </c>
      <c r="BM356" s="205" t="s">
        <v>403</v>
      </c>
    </row>
    <row r="357" spans="2:65" s="12" customFormat="1" ht="11.25">
      <c r="B357" s="207"/>
      <c r="C357" s="208"/>
      <c r="D357" s="209" t="s">
        <v>151</v>
      </c>
      <c r="E357" s="210" t="s">
        <v>1</v>
      </c>
      <c r="F357" s="211" t="s">
        <v>85</v>
      </c>
      <c r="G357" s="208"/>
      <c r="H357" s="212">
        <v>1</v>
      </c>
      <c r="I357" s="213"/>
      <c r="J357" s="208"/>
      <c r="K357" s="208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151</v>
      </c>
      <c r="AU357" s="218" t="s">
        <v>149</v>
      </c>
      <c r="AV357" s="12" t="s">
        <v>149</v>
      </c>
      <c r="AW357" s="12" t="s">
        <v>33</v>
      </c>
      <c r="AX357" s="12" t="s">
        <v>85</v>
      </c>
      <c r="AY357" s="218" t="s">
        <v>142</v>
      </c>
    </row>
    <row r="358" spans="2:65" s="1" customFormat="1" ht="16.5" customHeight="1">
      <c r="B358" s="34"/>
      <c r="C358" s="194" t="s">
        <v>400</v>
      </c>
      <c r="D358" s="194" t="s">
        <v>144</v>
      </c>
      <c r="E358" s="195" t="s">
        <v>405</v>
      </c>
      <c r="F358" s="196" t="s">
        <v>406</v>
      </c>
      <c r="G358" s="197" t="s">
        <v>398</v>
      </c>
      <c r="H358" s="198">
        <v>1</v>
      </c>
      <c r="I358" s="199"/>
      <c r="J358" s="200">
        <f>ROUND(I358*H358,2)</f>
        <v>0</v>
      </c>
      <c r="K358" s="196" t="s">
        <v>160</v>
      </c>
      <c r="L358" s="38"/>
      <c r="M358" s="201" t="s">
        <v>1</v>
      </c>
      <c r="N358" s="202" t="s">
        <v>43</v>
      </c>
      <c r="O358" s="66"/>
      <c r="P358" s="203">
        <f>O358*H358</f>
        <v>0</v>
      </c>
      <c r="Q358" s="203">
        <v>0</v>
      </c>
      <c r="R358" s="203">
        <f>Q358*H358</f>
        <v>0</v>
      </c>
      <c r="S358" s="203">
        <v>1.9460000000000002E-2</v>
      </c>
      <c r="T358" s="204">
        <f>S358*H358</f>
        <v>1.9460000000000002E-2</v>
      </c>
      <c r="AR358" s="205" t="s">
        <v>241</v>
      </c>
      <c r="AT358" s="205" t="s">
        <v>144</v>
      </c>
      <c r="AU358" s="205" t="s">
        <v>149</v>
      </c>
      <c r="AY358" s="17" t="s">
        <v>142</v>
      </c>
      <c r="BE358" s="206">
        <f>IF(N358="základní",J358,0)</f>
        <v>0</v>
      </c>
      <c r="BF358" s="206">
        <f>IF(N358="snížená",J358,0)</f>
        <v>0</v>
      </c>
      <c r="BG358" s="206">
        <f>IF(N358="zákl. přenesená",J358,0)</f>
        <v>0</v>
      </c>
      <c r="BH358" s="206">
        <f>IF(N358="sníž. přenesená",J358,0)</f>
        <v>0</v>
      </c>
      <c r="BI358" s="206">
        <f>IF(N358="nulová",J358,0)</f>
        <v>0</v>
      </c>
      <c r="BJ358" s="17" t="s">
        <v>149</v>
      </c>
      <c r="BK358" s="206">
        <f>ROUND(I358*H358,2)</f>
        <v>0</v>
      </c>
      <c r="BL358" s="17" t="s">
        <v>241</v>
      </c>
      <c r="BM358" s="205" t="s">
        <v>407</v>
      </c>
    </row>
    <row r="359" spans="2:65" s="12" customFormat="1" ht="11.25">
      <c r="B359" s="207"/>
      <c r="C359" s="208"/>
      <c r="D359" s="209" t="s">
        <v>151</v>
      </c>
      <c r="E359" s="210" t="s">
        <v>1</v>
      </c>
      <c r="F359" s="211" t="s">
        <v>85</v>
      </c>
      <c r="G359" s="208"/>
      <c r="H359" s="212">
        <v>1</v>
      </c>
      <c r="I359" s="213"/>
      <c r="J359" s="208"/>
      <c r="K359" s="208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151</v>
      </c>
      <c r="AU359" s="218" t="s">
        <v>149</v>
      </c>
      <c r="AV359" s="12" t="s">
        <v>149</v>
      </c>
      <c r="AW359" s="12" t="s">
        <v>33</v>
      </c>
      <c r="AX359" s="12" t="s">
        <v>85</v>
      </c>
      <c r="AY359" s="218" t="s">
        <v>142</v>
      </c>
    </row>
    <row r="360" spans="2:65" s="1" customFormat="1" ht="24" customHeight="1">
      <c r="B360" s="34"/>
      <c r="C360" s="194" t="s">
        <v>404</v>
      </c>
      <c r="D360" s="194" t="s">
        <v>144</v>
      </c>
      <c r="E360" s="195" t="s">
        <v>409</v>
      </c>
      <c r="F360" s="196" t="s">
        <v>410</v>
      </c>
      <c r="G360" s="197" t="s">
        <v>398</v>
      </c>
      <c r="H360" s="198">
        <v>1</v>
      </c>
      <c r="I360" s="199"/>
      <c r="J360" s="200">
        <f>ROUND(I360*H360,2)</f>
        <v>0</v>
      </c>
      <c r="K360" s="196" t="s">
        <v>160</v>
      </c>
      <c r="L360" s="38"/>
      <c r="M360" s="201" t="s">
        <v>1</v>
      </c>
      <c r="N360" s="202" t="s">
        <v>43</v>
      </c>
      <c r="O360" s="66"/>
      <c r="P360" s="203">
        <f>O360*H360</f>
        <v>0</v>
      </c>
      <c r="Q360" s="203">
        <v>1.4970000000000001E-2</v>
      </c>
      <c r="R360" s="203">
        <f>Q360*H360</f>
        <v>1.4970000000000001E-2</v>
      </c>
      <c r="S360" s="203">
        <v>0</v>
      </c>
      <c r="T360" s="204">
        <f>S360*H360</f>
        <v>0</v>
      </c>
      <c r="AR360" s="205" t="s">
        <v>241</v>
      </c>
      <c r="AT360" s="205" t="s">
        <v>144</v>
      </c>
      <c r="AU360" s="205" t="s">
        <v>149</v>
      </c>
      <c r="AY360" s="17" t="s">
        <v>142</v>
      </c>
      <c r="BE360" s="206">
        <f>IF(N360="základní",J360,0)</f>
        <v>0</v>
      </c>
      <c r="BF360" s="206">
        <f>IF(N360="snížená",J360,0)</f>
        <v>0</v>
      </c>
      <c r="BG360" s="206">
        <f>IF(N360="zákl. přenesená",J360,0)</f>
        <v>0</v>
      </c>
      <c r="BH360" s="206">
        <f>IF(N360="sníž. přenesená",J360,0)</f>
        <v>0</v>
      </c>
      <c r="BI360" s="206">
        <f>IF(N360="nulová",J360,0)</f>
        <v>0</v>
      </c>
      <c r="BJ360" s="17" t="s">
        <v>149</v>
      </c>
      <c r="BK360" s="206">
        <f>ROUND(I360*H360,2)</f>
        <v>0</v>
      </c>
      <c r="BL360" s="17" t="s">
        <v>241</v>
      </c>
      <c r="BM360" s="205" t="s">
        <v>411</v>
      </c>
    </row>
    <row r="361" spans="2:65" s="12" customFormat="1" ht="11.25">
      <c r="B361" s="207"/>
      <c r="C361" s="208"/>
      <c r="D361" s="209" t="s">
        <v>151</v>
      </c>
      <c r="E361" s="210" t="s">
        <v>1</v>
      </c>
      <c r="F361" s="211" t="s">
        <v>85</v>
      </c>
      <c r="G361" s="208"/>
      <c r="H361" s="212">
        <v>1</v>
      </c>
      <c r="I361" s="213"/>
      <c r="J361" s="208"/>
      <c r="K361" s="208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151</v>
      </c>
      <c r="AU361" s="218" t="s">
        <v>149</v>
      </c>
      <c r="AV361" s="12" t="s">
        <v>149</v>
      </c>
      <c r="AW361" s="12" t="s">
        <v>33</v>
      </c>
      <c r="AX361" s="12" t="s">
        <v>85</v>
      </c>
      <c r="AY361" s="218" t="s">
        <v>142</v>
      </c>
    </row>
    <row r="362" spans="2:65" s="1" customFormat="1" ht="16.5" customHeight="1">
      <c r="B362" s="34"/>
      <c r="C362" s="194" t="s">
        <v>408</v>
      </c>
      <c r="D362" s="194" t="s">
        <v>144</v>
      </c>
      <c r="E362" s="195" t="s">
        <v>413</v>
      </c>
      <c r="F362" s="196" t="s">
        <v>414</v>
      </c>
      <c r="G362" s="197" t="s">
        <v>398</v>
      </c>
      <c r="H362" s="198">
        <v>1</v>
      </c>
      <c r="I362" s="199"/>
      <c r="J362" s="200">
        <f>ROUND(I362*H362,2)</f>
        <v>0</v>
      </c>
      <c r="K362" s="196" t="s">
        <v>1</v>
      </c>
      <c r="L362" s="38"/>
      <c r="M362" s="201" t="s">
        <v>1</v>
      </c>
      <c r="N362" s="202" t="s">
        <v>43</v>
      </c>
      <c r="O362" s="66"/>
      <c r="P362" s="203">
        <f>O362*H362</f>
        <v>0</v>
      </c>
      <c r="Q362" s="203">
        <v>0</v>
      </c>
      <c r="R362" s="203">
        <f>Q362*H362</f>
        <v>0</v>
      </c>
      <c r="S362" s="203">
        <v>3.2899999999999999E-2</v>
      </c>
      <c r="T362" s="204">
        <f>S362*H362</f>
        <v>3.2899999999999999E-2</v>
      </c>
      <c r="AR362" s="205" t="s">
        <v>241</v>
      </c>
      <c r="AT362" s="205" t="s">
        <v>144</v>
      </c>
      <c r="AU362" s="205" t="s">
        <v>149</v>
      </c>
      <c r="AY362" s="17" t="s">
        <v>142</v>
      </c>
      <c r="BE362" s="206">
        <f>IF(N362="základní",J362,0)</f>
        <v>0</v>
      </c>
      <c r="BF362" s="206">
        <f>IF(N362="snížená",J362,0)</f>
        <v>0</v>
      </c>
      <c r="BG362" s="206">
        <f>IF(N362="zákl. přenesená",J362,0)</f>
        <v>0</v>
      </c>
      <c r="BH362" s="206">
        <f>IF(N362="sníž. přenesená",J362,0)</f>
        <v>0</v>
      </c>
      <c r="BI362" s="206">
        <f>IF(N362="nulová",J362,0)</f>
        <v>0</v>
      </c>
      <c r="BJ362" s="17" t="s">
        <v>149</v>
      </c>
      <c r="BK362" s="206">
        <f>ROUND(I362*H362,2)</f>
        <v>0</v>
      </c>
      <c r="BL362" s="17" t="s">
        <v>241</v>
      </c>
      <c r="BM362" s="205" t="s">
        <v>415</v>
      </c>
    </row>
    <row r="363" spans="2:65" s="12" customFormat="1" ht="11.25">
      <c r="B363" s="207"/>
      <c r="C363" s="208"/>
      <c r="D363" s="209" t="s">
        <v>151</v>
      </c>
      <c r="E363" s="210" t="s">
        <v>1</v>
      </c>
      <c r="F363" s="211" t="s">
        <v>85</v>
      </c>
      <c r="G363" s="208"/>
      <c r="H363" s="212">
        <v>1</v>
      </c>
      <c r="I363" s="213"/>
      <c r="J363" s="208"/>
      <c r="K363" s="208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151</v>
      </c>
      <c r="AU363" s="218" t="s">
        <v>149</v>
      </c>
      <c r="AV363" s="12" t="s">
        <v>149</v>
      </c>
      <c r="AW363" s="12" t="s">
        <v>33</v>
      </c>
      <c r="AX363" s="12" t="s">
        <v>85</v>
      </c>
      <c r="AY363" s="218" t="s">
        <v>142</v>
      </c>
    </row>
    <row r="364" spans="2:65" s="1" customFormat="1" ht="24" customHeight="1">
      <c r="B364" s="34"/>
      <c r="C364" s="194" t="s">
        <v>412</v>
      </c>
      <c r="D364" s="194" t="s">
        <v>144</v>
      </c>
      <c r="E364" s="195" t="s">
        <v>417</v>
      </c>
      <c r="F364" s="196" t="s">
        <v>418</v>
      </c>
      <c r="G364" s="197" t="s">
        <v>398</v>
      </c>
      <c r="H364" s="198">
        <v>1</v>
      </c>
      <c r="I364" s="199"/>
      <c r="J364" s="200">
        <f>ROUND(I364*H364,2)</f>
        <v>0</v>
      </c>
      <c r="K364" s="196" t="s">
        <v>160</v>
      </c>
      <c r="L364" s="38"/>
      <c r="M364" s="201" t="s">
        <v>1</v>
      </c>
      <c r="N364" s="202" t="s">
        <v>43</v>
      </c>
      <c r="O364" s="66"/>
      <c r="P364" s="203">
        <f>O364*H364</f>
        <v>0</v>
      </c>
      <c r="Q364" s="203">
        <v>1.9990000000000001E-2</v>
      </c>
      <c r="R364" s="203">
        <f>Q364*H364</f>
        <v>1.9990000000000001E-2</v>
      </c>
      <c r="S364" s="203">
        <v>0</v>
      </c>
      <c r="T364" s="204">
        <f>S364*H364</f>
        <v>0</v>
      </c>
      <c r="AR364" s="205" t="s">
        <v>241</v>
      </c>
      <c r="AT364" s="205" t="s">
        <v>144</v>
      </c>
      <c r="AU364" s="205" t="s">
        <v>149</v>
      </c>
      <c r="AY364" s="17" t="s">
        <v>142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17" t="s">
        <v>149</v>
      </c>
      <c r="BK364" s="206">
        <f>ROUND(I364*H364,2)</f>
        <v>0</v>
      </c>
      <c r="BL364" s="17" t="s">
        <v>241</v>
      </c>
      <c r="BM364" s="205" t="s">
        <v>419</v>
      </c>
    </row>
    <row r="365" spans="2:65" s="12" customFormat="1" ht="11.25">
      <c r="B365" s="207"/>
      <c r="C365" s="208"/>
      <c r="D365" s="209" t="s">
        <v>151</v>
      </c>
      <c r="E365" s="210" t="s">
        <v>1</v>
      </c>
      <c r="F365" s="211" t="s">
        <v>85</v>
      </c>
      <c r="G365" s="208"/>
      <c r="H365" s="212">
        <v>1</v>
      </c>
      <c r="I365" s="213"/>
      <c r="J365" s="208"/>
      <c r="K365" s="208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151</v>
      </c>
      <c r="AU365" s="218" t="s">
        <v>149</v>
      </c>
      <c r="AV365" s="12" t="s">
        <v>149</v>
      </c>
      <c r="AW365" s="12" t="s">
        <v>33</v>
      </c>
      <c r="AX365" s="12" t="s">
        <v>85</v>
      </c>
      <c r="AY365" s="218" t="s">
        <v>142</v>
      </c>
    </row>
    <row r="366" spans="2:65" s="1" customFormat="1" ht="16.5" customHeight="1">
      <c r="B366" s="34"/>
      <c r="C366" s="194" t="s">
        <v>416</v>
      </c>
      <c r="D366" s="194" t="s">
        <v>144</v>
      </c>
      <c r="E366" s="195" t="s">
        <v>421</v>
      </c>
      <c r="F366" s="196" t="s">
        <v>422</v>
      </c>
      <c r="G366" s="197" t="s">
        <v>398</v>
      </c>
      <c r="H366" s="198">
        <v>2</v>
      </c>
      <c r="I366" s="199"/>
      <c r="J366" s="200">
        <f>ROUND(I366*H366,2)</f>
        <v>0</v>
      </c>
      <c r="K366" s="196" t="s">
        <v>160</v>
      </c>
      <c r="L366" s="38"/>
      <c r="M366" s="201" t="s">
        <v>1</v>
      </c>
      <c r="N366" s="202" t="s">
        <v>43</v>
      </c>
      <c r="O366" s="66"/>
      <c r="P366" s="203">
        <f>O366*H366</f>
        <v>0</v>
      </c>
      <c r="Q366" s="203">
        <v>0</v>
      </c>
      <c r="R366" s="203">
        <f>Q366*H366</f>
        <v>0</v>
      </c>
      <c r="S366" s="203">
        <v>1.56E-3</v>
      </c>
      <c r="T366" s="204">
        <f>S366*H366</f>
        <v>3.1199999999999999E-3</v>
      </c>
      <c r="AR366" s="205" t="s">
        <v>241</v>
      </c>
      <c r="AT366" s="205" t="s">
        <v>144</v>
      </c>
      <c r="AU366" s="205" t="s">
        <v>149</v>
      </c>
      <c r="AY366" s="17" t="s">
        <v>142</v>
      </c>
      <c r="BE366" s="206">
        <f>IF(N366="základní",J366,0)</f>
        <v>0</v>
      </c>
      <c r="BF366" s="206">
        <f>IF(N366="snížená",J366,0)</f>
        <v>0</v>
      </c>
      <c r="BG366" s="206">
        <f>IF(N366="zákl. přenesená",J366,0)</f>
        <v>0</v>
      </c>
      <c r="BH366" s="206">
        <f>IF(N366="sníž. přenesená",J366,0)</f>
        <v>0</v>
      </c>
      <c r="BI366" s="206">
        <f>IF(N366="nulová",J366,0)</f>
        <v>0</v>
      </c>
      <c r="BJ366" s="17" t="s">
        <v>149</v>
      </c>
      <c r="BK366" s="206">
        <f>ROUND(I366*H366,2)</f>
        <v>0</v>
      </c>
      <c r="BL366" s="17" t="s">
        <v>241</v>
      </c>
      <c r="BM366" s="205" t="s">
        <v>423</v>
      </c>
    </row>
    <row r="367" spans="2:65" s="12" customFormat="1" ht="11.25">
      <c r="B367" s="207"/>
      <c r="C367" s="208"/>
      <c r="D367" s="209" t="s">
        <v>151</v>
      </c>
      <c r="E367" s="210" t="s">
        <v>1</v>
      </c>
      <c r="F367" s="211" t="s">
        <v>149</v>
      </c>
      <c r="G367" s="208"/>
      <c r="H367" s="212">
        <v>2</v>
      </c>
      <c r="I367" s="213"/>
      <c r="J367" s="208"/>
      <c r="K367" s="208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151</v>
      </c>
      <c r="AU367" s="218" t="s">
        <v>149</v>
      </c>
      <c r="AV367" s="12" t="s">
        <v>149</v>
      </c>
      <c r="AW367" s="12" t="s">
        <v>33</v>
      </c>
      <c r="AX367" s="12" t="s">
        <v>85</v>
      </c>
      <c r="AY367" s="218" t="s">
        <v>142</v>
      </c>
    </row>
    <row r="368" spans="2:65" s="1" customFormat="1" ht="16.5" customHeight="1">
      <c r="B368" s="34"/>
      <c r="C368" s="194" t="s">
        <v>420</v>
      </c>
      <c r="D368" s="194" t="s">
        <v>144</v>
      </c>
      <c r="E368" s="195" t="s">
        <v>425</v>
      </c>
      <c r="F368" s="196" t="s">
        <v>426</v>
      </c>
      <c r="G368" s="197" t="s">
        <v>398</v>
      </c>
      <c r="H368" s="198">
        <v>1</v>
      </c>
      <c r="I368" s="199"/>
      <c r="J368" s="200">
        <f>ROUND(I368*H368,2)</f>
        <v>0</v>
      </c>
      <c r="K368" s="196" t="s">
        <v>148</v>
      </c>
      <c r="L368" s="38"/>
      <c r="M368" s="201" t="s">
        <v>1</v>
      </c>
      <c r="N368" s="202" t="s">
        <v>43</v>
      </c>
      <c r="O368" s="66"/>
      <c r="P368" s="203">
        <f>O368*H368</f>
        <v>0</v>
      </c>
      <c r="Q368" s="203">
        <v>1.5399999999999999E-3</v>
      </c>
      <c r="R368" s="203">
        <f>Q368*H368</f>
        <v>1.5399999999999999E-3</v>
      </c>
      <c r="S368" s="203">
        <v>0</v>
      </c>
      <c r="T368" s="204">
        <f>S368*H368</f>
        <v>0</v>
      </c>
      <c r="AR368" s="205" t="s">
        <v>241</v>
      </c>
      <c r="AT368" s="205" t="s">
        <v>144</v>
      </c>
      <c r="AU368" s="205" t="s">
        <v>149</v>
      </c>
      <c r="AY368" s="17" t="s">
        <v>142</v>
      </c>
      <c r="BE368" s="206">
        <f>IF(N368="základní",J368,0)</f>
        <v>0</v>
      </c>
      <c r="BF368" s="206">
        <f>IF(N368="snížená",J368,0)</f>
        <v>0</v>
      </c>
      <c r="BG368" s="206">
        <f>IF(N368="zákl. přenesená",J368,0)</f>
        <v>0</v>
      </c>
      <c r="BH368" s="206">
        <f>IF(N368="sníž. přenesená",J368,0)</f>
        <v>0</v>
      </c>
      <c r="BI368" s="206">
        <f>IF(N368="nulová",J368,0)</f>
        <v>0</v>
      </c>
      <c r="BJ368" s="17" t="s">
        <v>149</v>
      </c>
      <c r="BK368" s="206">
        <f>ROUND(I368*H368,2)</f>
        <v>0</v>
      </c>
      <c r="BL368" s="17" t="s">
        <v>241</v>
      </c>
      <c r="BM368" s="205" t="s">
        <v>427</v>
      </c>
    </row>
    <row r="369" spans="2:65" s="12" customFormat="1" ht="11.25">
      <c r="B369" s="207"/>
      <c r="C369" s="208"/>
      <c r="D369" s="209" t="s">
        <v>151</v>
      </c>
      <c r="E369" s="210" t="s">
        <v>1</v>
      </c>
      <c r="F369" s="211" t="s">
        <v>85</v>
      </c>
      <c r="G369" s="208"/>
      <c r="H369" s="212">
        <v>1</v>
      </c>
      <c r="I369" s="213"/>
      <c r="J369" s="208"/>
      <c r="K369" s="208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151</v>
      </c>
      <c r="AU369" s="218" t="s">
        <v>149</v>
      </c>
      <c r="AV369" s="12" t="s">
        <v>149</v>
      </c>
      <c r="AW369" s="12" t="s">
        <v>33</v>
      </c>
      <c r="AX369" s="12" t="s">
        <v>85</v>
      </c>
      <c r="AY369" s="218" t="s">
        <v>142</v>
      </c>
    </row>
    <row r="370" spans="2:65" s="1" customFormat="1" ht="24" customHeight="1">
      <c r="B370" s="34"/>
      <c r="C370" s="194" t="s">
        <v>424</v>
      </c>
      <c r="D370" s="194" t="s">
        <v>144</v>
      </c>
      <c r="E370" s="195" t="s">
        <v>429</v>
      </c>
      <c r="F370" s="196" t="s">
        <v>430</v>
      </c>
      <c r="G370" s="197" t="s">
        <v>398</v>
      </c>
      <c r="H370" s="198">
        <v>1</v>
      </c>
      <c r="I370" s="199"/>
      <c r="J370" s="200">
        <f>ROUND(I370*H370,2)</f>
        <v>0</v>
      </c>
      <c r="K370" s="196" t="s">
        <v>160</v>
      </c>
      <c r="L370" s="38"/>
      <c r="M370" s="201" t="s">
        <v>1</v>
      </c>
      <c r="N370" s="202" t="s">
        <v>43</v>
      </c>
      <c r="O370" s="66"/>
      <c r="P370" s="203">
        <f>O370*H370</f>
        <v>0</v>
      </c>
      <c r="Q370" s="203">
        <v>1.9599999999999999E-3</v>
      </c>
      <c r="R370" s="203">
        <f>Q370*H370</f>
        <v>1.9599999999999999E-3</v>
      </c>
      <c r="S370" s="203">
        <v>0</v>
      </c>
      <c r="T370" s="204">
        <f>S370*H370</f>
        <v>0</v>
      </c>
      <c r="AR370" s="205" t="s">
        <v>241</v>
      </c>
      <c r="AT370" s="205" t="s">
        <v>144</v>
      </c>
      <c r="AU370" s="205" t="s">
        <v>149</v>
      </c>
      <c r="AY370" s="17" t="s">
        <v>142</v>
      </c>
      <c r="BE370" s="206">
        <f>IF(N370="základní",J370,0)</f>
        <v>0</v>
      </c>
      <c r="BF370" s="206">
        <f>IF(N370="snížená",J370,0)</f>
        <v>0</v>
      </c>
      <c r="BG370" s="206">
        <f>IF(N370="zákl. přenesená",J370,0)</f>
        <v>0</v>
      </c>
      <c r="BH370" s="206">
        <f>IF(N370="sníž. přenesená",J370,0)</f>
        <v>0</v>
      </c>
      <c r="BI370" s="206">
        <f>IF(N370="nulová",J370,0)</f>
        <v>0</v>
      </c>
      <c r="BJ370" s="17" t="s">
        <v>149</v>
      </c>
      <c r="BK370" s="206">
        <f>ROUND(I370*H370,2)</f>
        <v>0</v>
      </c>
      <c r="BL370" s="17" t="s">
        <v>241</v>
      </c>
      <c r="BM370" s="205" t="s">
        <v>431</v>
      </c>
    </row>
    <row r="371" spans="2:65" s="12" customFormat="1" ht="11.25">
      <c r="B371" s="207"/>
      <c r="C371" s="208"/>
      <c r="D371" s="209" t="s">
        <v>151</v>
      </c>
      <c r="E371" s="210" t="s">
        <v>1</v>
      </c>
      <c r="F371" s="211" t="s">
        <v>85</v>
      </c>
      <c r="G371" s="208"/>
      <c r="H371" s="212">
        <v>1</v>
      </c>
      <c r="I371" s="213"/>
      <c r="J371" s="208"/>
      <c r="K371" s="208"/>
      <c r="L371" s="214"/>
      <c r="M371" s="215"/>
      <c r="N371" s="216"/>
      <c r="O371" s="216"/>
      <c r="P371" s="216"/>
      <c r="Q371" s="216"/>
      <c r="R371" s="216"/>
      <c r="S371" s="216"/>
      <c r="T371" s="217"/>
      <c r="AT371" s="218" t="s">
        <v>151</v>
      </c>
      <c r="AU371" s="218" t="s">
        <v>149</v>
      </c>
      <c r="AV371" s="12" t="s">
        <v>149</v>
      </c>
      <c r="AW371" s="12" t="s">
        <v>33</v>
      </c>
      <c r="AX371" s="12" t="s">
        <v>85</v>
      </c>
      <c r="AY371" s="218" t="s">
        <v>142</v>
      </c>
    </row>
    <row r="372" spans="2:65" s="1" customFormat="1" ht="16.5" customHeight="1">
      <c r="B372" s="34"/>
      <c r="C372" s="194" t="s">
        <v>428</v>
      </c>
      <c r="D372" s="194" t="s">
        <v>144</v>
      </c>
      <c r="E372" s="195" t="s">
        <v>433</v>
      </c>
      <c r="F372" s="196" t="s">
        <v>434</v>
      </c>
      <c r="G372" s="197" t="s">
        <v>385</v>
      </c>
      <c r="H372" s="198">
        <v>1</v>
      </c>
      <c r="I372" s="199"/>
      <c r="J372" s="200">
        <f>ROUND(I372*H372,2)</f>
        <v>0</v>
      </c>
      <c r="K372" s="196" t="s">
        <v>1</v>
      </c>
      <c r="L372" s="38"/>
      <c r="M372" s="201" t="s">
        <v>1</v>
      </c>
      <c r="N372" s="202" t="s">
        <v>43</v>
      </c>
      <c r="O372" s="66"/>
      <c r="P372" s="203">
        <f>O372*H372</f>
        <v>0</v>
      </c>
      <c r="Q372" s="203">
        <v>3.1E-4</v>
      </c>
      <c r="R372" s="203">
        <f>Q372*H372</f>
        <v>3.1E-4</v>
      </c>
      <c r="S372" s="203">
        <v>0</v>
      </c>
      <c r="T372" s="204">
        <f>S372*H372</f>
        <v>0</v>
      </c>
      <c r="AR372" s="205" t="s">
        <v>241</v>
      </c>
      <c r="AT372" s="205" t="s">
        <v>144</v>
      </c>
      <c r="AU372" s="205" t="s">
        <v>149</v>
      </c>
      <c r="AY372" s="17" t="s">
        <v>142</v>
      </c>
      <c r="BE372" s="206">
        <f>IF(N372="základní",J372,0)</f>
        <v>0</v>
      </c>
      <c r="BF372" s="206">
        <f>IF(N372="snížená",J372,0)</f>
        <v>0</v>
      </c>
      <c r="BG372" s="206">
        <f>IF(N372="zákl. přenesená",J372,0)</f>
        <v>0</v>
      </c>
      <c r="BH372" s="206">
        <f>IF(N372="sníž. přenesená",J372,0)</f>
        <v>0</v>
      </c>
      <c r="BI372" s="206">
        <f>IF(N372="nulová",J372,0)</f>
        <v>0</v>
      </c>
      <c r="BJ372" s="17" t="s">
        <v>149</v>
      </c>
      <c r="BK372" s="206">
        <f>ROUND(I372*H372,2)</f>
        <v>0</v>
      </c>
      <c r="BL372" s="17" t="s">
        <v>241</v>
      </c>
      <c r="BM372" s="205" t="s">
        <v>435</v>
      </c>
    </row>
    <row r="373" spans="2:65" s="1" customFormat="1" ht="24" customHeight="1">
      <c r="B373" s="34"/>
      <c r="C373" s="194" t="s">
        <v>432</v>
      </c>
      <c r="D373" s="194" t="s">
        <v>144</v>
      </c>
      <c r="E373" s="195" t="s">
        <v>437</v>
      </c>
      <c r="F373" s="196" t="s">
        <v>438</v>
      </c>
      <c r="G373" s="197" t="s">
        <v>301</v>
      </c>
      <c r="H373" s="198">
        <v>5.6000000000000001E-2</v>
      </c>
      <c r="I373" s="199"/>
      <c r="J373" s="200">
        <f>ROUND(I373*H373,2)</f>
        <v>0</v>
      </c>
      <c r="K373" s="196" t="s">
        <v>148</v>
      </c>
      <c r="L373" s="38"/>
      <c r="M373" s="201" t="s">
        <v>1</v>
      </c>
      <c r="N373" s="202" t="s">
        <v>43</v>
      </c>
      <c r="O373" s="66"/>
      <c r="P373" s="203">
        <f>O373*H373</f>
        <v>0</v>
      </c>
      <c r="Q373" s="203">
        <v>0</v>
      </c>
      <c r="R373" s="203">
        <f>Q373*H373</f>
        <v>0</v>
      </c>
      <c r="S373" s="203">
        <v>0</v>
      </c>
      <c r="T373" s="204">
        <f>S373*H373</f>
        <v>0</v>
      </c>
      <c r="AR373" s="205" t="s">
        <v>241</v>
      </c>
      <c r="AT373" s="205" t="s">
        <v>144</v>
      </c>
      <c r="AU373" s="205" t="s">
        <v>149</v>
      </c>
      <c r="AY373" s="17" t="s">
        <v>142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17" t="s">
        <v>149</v>
      </c>
      <c r="BK373" s="206">
        <f>ROUND(I373*H373,2)</f>
        <v>0</v>
      </c>
      <c r="BL373" s="17" t="s">
        <v>241</v>
      </c>
      <c r="BM373" s="205" t="s">
        <v>439</v>
      </c>
    </row>
    <row r="374" spans="2:65" s="11" customFormat="1" ht="22.9" customHeight="1">
      <c r="B374" s="179"/>
      <c r="C374" s="180"/>
      <c r="D374" s="181" t="s">
        <v>76</v>
      </c>
      <c r="E374" s="192" t="s">
        <v>440</v>
      </c>
      <c r="F374" s="192" t="s">
        <v>441</v>
      </c>
      <c r="G374" s="180"/>
      <c r="H374" s="180"/>
      <c r="I374" s="183"/>
      <c r="J374" s="193">
        <f>BK374</f>
        <v>0</v>
      </c>
      <c r="K374" s="180"/>
      <c r="L374" s="184"/>
      <c r="M374" s="185"/>
      <c r="N374" s="186"/>
      <c r="O374" s="186"/>
      <c r="P374" s="187">
        <f>SUM(P375:P377)</f>
        <v>0</v>
      </c>
      <c r="Q374" s="186"/>
      <c r="R374" s="187">
        <f>SUM(R375:R377)</f>
        <v>9.1999999999999998E-3</v>
      </c>
      <c r="S374" s="186"/>
      <c r="T374" s="188">
        <f>SUM(T375:T377)</f>
        <v>0</v>
      </c>
      <c r="AR374" s="189" t="s">
        <v>149</v>
      </c>
      <c r="AT374" s="190" t="s">
        <v>76</v>
      </c>
      <c r="AU374" s="190" t="s">
        <v>85</v>
      </c>
      <c r="AY374" s="189" t="s">
        <v>142</v>
      </c>
      <c r="BK374" s="191">
        <f>SUM(BK375:BK377)</f>
        <v>0</v>
      </c>
    </row>
    <row r="375" spans="2:65" s="1" customFormat="1" ht="24" customHeight="1">
      <c r="B375" s="34"/>
      <c r="C375" s="194" t="s">
        <v>436</v>
      </c>
      <c r="D375" s="194" t="s">
        <v>144</v>
      </c>
      <c r="E375" s="195" t="s">
        <v>443</v>
      </c>
      <c r="F375" s="196" t="s">
        <v>444</v>
      </c>
      <c r="G375" s="197" t="s">
        <v>398</v>
      </c>
      <c r="H375" s="198">
        <v>1</v>
      </c>
      <c r="I375" s="199"/>
      <c r="J375" s="200">
        <f>ROUND(I375*H375,2)</f>
        <v>0</v>
      </c>
      <c r="K375" s="196" t="s">
        <v>160</v>
      </c>
      <c r="L375" s="38"/>
      <c r="M375" s="201" t="s">
        <v>1</v>
      </c>
      <c r="N375" s="202" t="s">
        <v>43</v>
      </c>
      <c r="O375" s="66"/>
      <c r="P375" s="203">
        <f>O375*H375</f>
        <v>0</v>
      </c>
      <c r="Q375" s="203">
        <v>9.1999999999999998E-3</v>
      </c>
      <c r="R375" s="203">
        <f>Q375*H375</f>
        <v>9.1999999999999998E-3</v>
      </c>
      <c r="S375" s="203">
        <v>0</v>
      </c>
      <c r="T375" s="204">
        <f>S375*H375</f>
        <v>0</v>
      </c>
      <c r="AR375" s="205" t="s">
        <v>241</v>
      </c>
      <c r="AT375" s="205" t="s">
        <v>144</v>
      </c>
      <c r="AU375" s="205" t="s">
        <v>149</v>
      </c>
      <c r="AY375" s="17" t="s">
        <v>142</v>
      </c>
      <c r="BE375" s="206">
        <f>IF(N375="základní",J375,0)</f>
        <v>0</v>
      </c>
      <c r="BF375" s="206">
        <f>IF(N375="snížená",J375,0)</f>
        <v>0</v>
      </c>
      <c r="BG375" s="206">
        <f>IF(N375="zákl. přenesená",J375,0)</f>
        <v>0</v>
      </c>
      <c r="BH375" s="206">
        <f>IF(N375="sníž. přenesená",J375,0)</f>
        <v>0</v>
      </c>
      <c r="BI375" s="206">
        <f>IF(N375="nulová",J375,0)</f>
        <v>0</v>
      </c>
      <c r="BJ375" s="17" t="s">
        <v>149</v>
      </c>
      <c r="BK375" s="206">
        <f>ROUND(I375*H375,2)</f>
        <v>0</v>
      </c>
      <c r="BL375" s="17" t="s">
        <v>241</v>
      </c>
      <c r="BM375" s="205" t="s">
        <v>445</v>
      </c>
    </row>
    <row r="376" spans="2:65" s="12" customFormat="1" ht="11.25">
      <c r="B376" s="207"/>
      <c r="C376" s="208"/>
      <c r="D376" s="209" t="s">
        <v>151</v>
      </c>
      <c r="E376" s="210" t="s">
        <v>1</v>
      </c>
      <c r="F376" s="211" t="s">
        <v>367</v>
      </c>
      <c r="G376" s="208"/>
      <c r="H376" s="212">
        <v>1</v>
      </c>
      <c r="I376" s="213"/>
      <c r="J376" s="208"/>
      <c r="K376" s="208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151</v>
      </c>
      <c r="AU376" s="218" t="s">
        <v>149</v>
      </c>
      <c r="AV376" s="12" t="s">
        <v>149</v>
      </c>
      <c r="AW376" s="12" t="s">
        <v>33</v>
      </c>
      <c r="AX376" s="12" t="s">
        <v>85</v>
      </c>
      <c r="AY376" s="218" t="s">
        <v>142</v>
      </c>
    </row>
    <row r="377" spans="2:65" s="1" customFormat="1" ht="24" customHeight="1">
      <c r="B377" s="34"/>
      <c r="C377" s="194" t="s">
        <v>442</v>
      </c>
      <c r="D377" s="194" t="s">
        <v>144</v>
      </c>
      <c r="E377" s="195" t="s">
        <v>447</v>
      </c>
      <c r="F377" s="196" t="s">
        <v>448</v>
      </c>
      <c r="G377" s="197" t="s">
        <v>301</v>
      </c>
      <c r="H377" s="198">
        <v>8.9999999999999993E-3</v>
      </c>
      <c r="I377" s="199"/>
      <c r="J377" s="200">
        <f>ROUND(I377*H377,2)</f>
        <v>0</v>
      </c>
      <c r="K377" s="196" t="s">
        <v>148</v>
      </c>
      <c r="L377" s="38"/>
      <c r="M377" s="201" t="s">
        <v>1</v>
      </c>
      <c r="N377" s="202" t="s">
        <v>43</v>
      </c>
      <c r="O377" s="66"/>
      <c r="P377" s="203">
        <f>O377*H377</f>
        <v>0</v>
      </c>
      <c r="Q377" s="203">
        <v>0</v>
      </c>
      <c r="R377" s="203">
        <f>Q377*H377</f>
        <v>0</v>
      </c>
      <c r="S377" s="203">
        <v>0</v>
      </c>
      <c r="T377" s="204">
        <f>S377*H377</f>
        <v>0</v>
      </c>
      <c r="AR377" s="205" t="s">
        <v>241</v>
      </c>
      <c r="AT377" s="205" t="s">
        <v>144</v>
      </c>
      <c r="AU377" s="205" t="s">
        <v>149</v>
      </c>
      <c r="AY377" s="17" t="s">
        <v>142</v>
      </c>
      <c r="BE377" s="206">
        <f>IF(N377="základní",J377,0)</f>
        <v>0</v>
      </c>
      <c r="BF377" s="206">
        <f>IF(N377="snížená",J377,0)</f>
        <v>0</v>
      </c>
      <c r="BG377" s="206">
        <f>IF(N377="zákl. přenesená",J377,0)</f>
        <v>0</v>
      </c>
      <c r="BH377" s="206">
        <f>IF(N377="sníž. přenesená",J377,0)</f>
        <v>0</v>
      </c>
      <c r="BI377" s="206">
        <f>IF(N377="nulová",J377,0)</f>
        <v>0</v>
      </c>
      <c r="BJ377" s="17" t="s">
        <v>149</v>
      </c>
      <c r="BK377" s="206">
        <f>ROUND(I377*H377,2)</f>
        <v>0</v>
      </c>
      <c r="BL377" s="17" t="s">
        <v>241</v>
      </c>
      <c r="BM377" s="205" t="s">
        <v>449</v>
      </c>
    </row>
    <row r="378" spans="2:65" s="11" customFormat="1" ht="22.9" customHeight="1">
      <c r="B378" s="179"/>
      <c r="C378" s="180"/>
      <c r="D378" s="181" t="s">
        <v>76</v>
      </c>
      <c r="E378" s="192" t="s">
        <v>450</v>
      </c>
      <c r="F378" s="192" t="s">
        <v>451</v>
      </c>
      <c r="G378" s="180"/>
      <c r="H378" s="180"/>
      <c r="I378" s="183"/>
      <c r="J378" s="193">
        <f>BK378</f>
        <v>0</v>
      </c>
      <c r="K378" s="180"/>
      <c r="L378" s="184"/>
      <c r="M378" s="185"/>
      <c r="N378" s="186"/>
      <c r="O378" s="186"/>
      <c r="P378" s="187">
        <f>SUM(P379:P395)</f>
        <v>0</v>
      </c>
      <c r="Q378" s="186"/>
      <c r="R378" s="187">
        <f>SUM(R379:R395)</f>
        <v>2.8120000000000003E-3</v>
      </c>
      <c r="S378" s="186"/>
      <c r="T378" s="188">
        <f>SUM(T379:T395)</f>
        <v>5.5999999999999999E-3</v>
      </c>
      <c r="AR378" s="189" t="s">
        <v>149</v>
      </c>
      <c r="AT378" s="190" t="s">
        <v>76</v>
      </c>
      <c r="AU378" s="190" t="s">
        <v>85</v>
      </c>
      <c r="AY378" s="189" t="s">
        <v>142</v>
      </c>
      <c r="BK378" s="191">
        <f>SUM(BK379:BK395)</f>
        <v>0</v>
      </c>
    </row>
    <row r="379" spans="2:65" s="1" customFormat="1" ht="16.5" customHeight="1">
      <c r="B379" s="34"/>
      <c r="C379" s="194" t="s">
        <v>446</v>
      </c>
      <c r="D379" s="194" t="s">
        <v>144</v>
      </c>
      <c r="E379" s="195" t="s">
        <v>453</v>
      </c>
      <c r="F379" s="196" t="s">
        <v>454</v>
      </c>
      <c r="G379" s="197" t="s">
        <v>361</v>
      </c>
      <c r="H379" s="198">
        <v>2</v>
      </c>
      <c r="I379" s="199"/>
      <c r="J379" s="200">
        <f>ROUND(I379*H379,2)</f>
        <v>0</v>
      </c>
      <c r="K379" s="196" t="s">
        <v>1</v>
      </c>
      <c r="L379" s="38"/>
      <c r="M379" s="201" t="s">
        <v>1</v>
      </c>
      <c r="N379" s="202" t="s">
        <v>43</v>
      </c>
      <c r="O379" s="66"/>
      <c r="P379" s="203">
        <f>O379*H379</f>
        <v>0</v>
      </c>
      <c r="Q379" s="203">
        <v>0</v>
      </c>
      <c r="R379" s="203">
        <f>Q379*H379</f>
        <v>0</v>
      </c>
      <c r="S379" s="203">
        <v>0</v>
      </c>
      <c r="T379" s="204">
        <f>S379*H379</f>
        <v>0</v>
      </c>
      <c r="AR379" s="205" t="s">
        <v>241</v>
      </c>
      <c r="AT379" s="205" t="s">
        <v>144</v>
      </c>
      <c r="AU379" s="205" t="s">
        <v>149</v>
      </c>
      <c r="AY379" s="17" t="s">
        <v>142</v>
      </c>
      <c r="BE379" s="206">
        <f>IF(N379="základní",J379,0)</f>
        <v>0</v>
      </c>
      <c r="BF379" s="206">
        <f>IF(N379="snížená",J379,0)</f>
        <v>0</v>
      </c>
      <c r="BG379" s="206">
        <f>IF(N379="zákl. přenesená",J379,0)</f>
        <v>0</v>
      </c>
      <c r="BH379" s="206">
        <f>IF(N379="sníž. přenesená",J379,0)</f>
        <v>0</v>
      </c>
      <c r="BI379" s="206">
        <f>IF(N379="nulová",J379,0)</f>
        <v>0</v>
      </c>
      <c r="BJ379" s="17" t="s">
        <v>149</v>
      </c>
      <c r="BK379" s="206">
        <f>ROUND(I379*H379,2)</f>
        <v>0</v>
      </c>
      <c r="BL379" s="17" t="s">
        <v>241</v>
      </c>
      <c r="BM379" s="205" t="s">
        <v>455</v>
      </c>
    </row>
    <row r="380" spans="2:65" s="12" customFormat="1" ht="11.25">
      <c r="B380" s="207"/>
      <c r="C380" s="208"/>
      <c r="D380" s="209" t="s">
        <v>151</v>
      </c>
      <c r="E380" s="210" t="s">
        <v>1</v>
      </c>
      <c r="F380" s="211" t="s">
        <v>149</v>
      </c>
      <c r="G380" s="208"/>
      <c r="H380" s="212">
        <v>2</v>
      </c>
      <c r="I380" s="213"/>
      <c r="J380" s="208"/>
      <c r="K380" s="208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151</v>
      </c>
      <c r="AU380" s="218" t="s">
        <v>149</v>
      </c>
      <c r="AV380" s="12" t="s">
        <v>149</v>
      </c>
      <c r="AW380" s="12" t="s">
        <v>33</v>
      </c>
      <c r="AX380" s="12" t="s">
        <v>85</v>
      </c>
      <c r="AY380" s="218" t="s">
        <v>142</v>
      </c>
    </row>
    <row r="381" spans="2:65" s="1" customFormat="1" ht="16.5" customHeight="1">
      <c r="B381" s="34"/>
      <c r="C381" s="194" t="s">
        <v>452</v>
      </c>
      <c r="D381" s="194" t="s">
        <v>144</v>
      </c>
      <c r="E381" s="195" t="s">
        <v>457</v>
      </c>
      <c r="F381" s="196" t="s">
        <v>458</v>
      </c>
      <c r="G381" s="197" t="s">
        <v>244</v>
      </c>
      <c r="H381" s="198">
        <v>5.6</v>
      </c>
      <c r="I381" s="199"/>
      <c r="J381" s="200">
        <f>ROUND(I381*H381,2)</f>
        <v>0</v>
      </c>
      <c r="K381" s="196" t="s">
        <v>148</v>
      </c>
      <c r="L381" s="38"/>
      <c r="M381" s="201" t="s">
        <v>1</v>
      </c>
      <c r="N381" s="202" t="s">
        <v>43</v>
      </c>
      <c r="O381" s="66"/>
      <c r="P381" s="203">
        <f>O381*H381</f>
        <v>0</v>
      </c>
      <c r="Q381" s="203">
        <v>2.0000000000000002E-5</v>
      </c>
      <c r="R381" s="203">
        <f>Q381*H381</f>
        <v>1.12E-4</v>
      </c>
      <c r="S381" s="203">
        <v>1E-3</v>
      </c>
      <c r="T381" s="204">
        <f>S381*H381</f>
        <v>5.5999999999999999E-3</v>
      </c>
      <c r="AR381" s="205" t="s">
        <v>241</v>
      </c>
      <c r="AT381" s="205" t="s">
        <v>144</v>
      </c>
      <c r="AU381" s="205" t="s">
        <v>149</v>
      </c>
      <c r="AY381" s="17" t="s">
        <v>142</v>
      </c>
      <c r="BE381" s="206">
        <f>IF(N381="základní",J381,0)</f>
        <v>0</v>
      </c>
      <c r="BF381" s="206">
        <f>IF(N381="snížená",J381,0)</f>
        <v>0</v>
      </c>
      <c r="BG381" s="206">
        <f>IF(N381="zákl. přenesená",J381,0)</f>
        <v>0</v>
      </c>
      <c r="BH381" s="206">
        <f>IF(N381="sníž. přenesená",J381,0)</f>
        <v>0</v>
      </c>
      <c r="BI381" s="206">
        <f>IF(N381="nulová",J381,0)</f>
        <v>0</v>
      </c>
      <c r="BJ381" s="17" t="s">
        <v>149</v>
      </c>
      <c r="BK381" s="206">
        <f>ROUND(I381*H381,2)</f>
        <v>0</v>
      </c>
      <c r="BL381" s="17" t="s">
        <v>241</v>
      </c>
      <c r="BM381" s="205" t="s">
        <v>459</v>
      </c>
    </row>
    <row r="382" spans="2:65" s="14" customFormat="1" ht="11.25">
      <c r="B382" s="230"/>
      <c r="C382" s="231"/>
      <c r="D382" s="209" t="s">
        <v>151</v>
      </c>
      <c r="E382" s="232" t="s">
        <v>1</v>
      </c>
      <c r="F382" s="233" t="s">
        <v>460</v>
      </c>
      <c r="G382" s="231"/>
      <c r="H382" s="232" t="s">
        <v>1</v>
      </c>
      <c r="I382" s="234"/>
      <c r="J382" s="231"/>
      <c r="K382" s="231"/>
      <c r="L382" s="235"/>
      <c r="M382" s="236"/>
      <c r="N382" s="237"/>
      <c r="O382" s="237"/>
      <c r="P382" s="237"/>
      <c r="Q382" s="237"/>
      <c r="R382" s="237"/>
      <c r="S382" s="237"/>
      <c r="T382" s="238"/>
      <c r="AT382" s="239" t="s">
        <v>151</v>
      </c>
      <c r="AU382" s="239" t="s">
        <v>149</v>
      </c>
      <c r="AV382" s="14" t="s">
        <v>85</v>
      </c>
      <c r="AW382" s="14" t="s">
        <v>33</v>
      </c>
      <c r="AX382" s="14" t="s">
        <v>77</v>
      </c>
      <c r="AY382" s="239" t="s">
        <v>142</v>
      </c>
    </row>
    <row r="383" spans="2:65" s="12" customFormat="1" ht="11.25">
      <c r="B383" s="207"/>
      <c r="C383" s="208"/>
      <c r="D383" s="209" t="s">
        <v>151</v>
      </c>
      <c r="E383" s="210" t="s">
        <v>1</v>
      </c>
      <c r="F383" s="211" t="s">
        <v>873</v>
      </c>
      <c r="G383" s="208"/>
      <c r="H383" s="212">
        <v>2.2000000000000002</v>
      </c>
      <c r="I383" s="213"/>
      <c r="J383" s="208"/>
      <c r="K383" s="208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151</v>
      </c>
      <c r="AU383" s="218" t="s">
        <v>149</v>
      </c>
      <c r="AV383" s="12" t="s">
        <v>149</v>
      </c>
      <c r="AW383" s="12" t="s">
        <v>33</v>
      </c>
      <c r="AX383" s="12" t="s">
        <v>77</v>
      </c>
      <c r="AY383" s="218" t="s">
        <v>142</v>
      </c>
    </row>
    <row r="384" spans="2:65" s="12" customFormat="1" ht="11.25">
      <c r="B384" s="207"/>
      <c r="C384" s="208"/>
      <c r="D384" s="209" t="s">
        <v>151</v>
      </c>
      <c r="E384" s="210" t="s">
        <v>1</v>
      </c>
      <c r="F384" s="211" t="s">
        <v>874</v>
      </c>
      <c r="G384" s="208"/>
      <c r="H384" s="212">
        <v>1.2</v>
      </c>
      <c r="I384" s="213"/>
      <c r="J384" s="208"/>
      <c r="K384" s="208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151</v>
      </c>
      <c r="AU384" s="218" t="s">
        <v>149</v>
      </c>
      <c r="AV384" s="12" t="s">
        <v>149</v>
      </c>
      <c r="AW384" s="12" t="s">
        <v>33</v>
      </c>
      <c r="AX384" s="12" t="s">
        <v>77</v>
      </c>
      <c r="AY384" s="218" t="s">
        <v>142</v>
      </c>
    </row>
    <row r="385" spans="2:65" s="12" customFormat="1" ht="11.25">
      <c r="B385" s="207"/>
      <c r="C385" s="208"/>
      <c r="D385" s="209" t="s">
        <v>151</v>
      </c>
      <c r="E385" s="210" t="s">
        <v>1</v>
      </c>
      <c r="F385" s="211" t="s">
        <v>875</v>
      </c>
      <c r="G385" s="208"/>
      <c r="H385" s="212">
        <v>1.6</v>
      </c>
      <c r="I385" s="213"/>
      <c r="J385" s="208"/>
      <c r="K385" s="208"/>
      <c r="L385" s="214"/>
      <c r="M385" s="215"/>
      <c r="N385" s="216"/>
      <c r="O385" s="216"/>
      <c r="P385" s="216"/>
      <c r="Q385" s="216"/>
      <c r="R385" s="216"/>
      <c r="S385" s="216"/>
      <c r="T385" s="217"/>
      <c r="AT385" s="218" t="s">
        <v>151</v>
      </c>
      <c r="AU385" s="218" t="s">
        <v>149</v>
      </c>
      <c r="AV385" s="12" t="s">
        <v>149</v>
      </c>
      <c r="AW385" s="12" t="s">
        <v>33</v>
      </c>
      <c r="AX385" s="12" t="s">
        <v>77</v>
      </c>
      <c r="AY385" s="218" t="s">
        <v>142</v>
      </c>
    </row>
    <row r="386" spans="2:65" s="12" customFormat="1" ht="11.25">
      <c r="B386" s="207"/>
      <c r="C386" s="208"/>
      <c r="D386" s="209" t="s">
        <v>151</v>
      </c>
      <c r="E386" s="210" t="s">
        <v>1</v>
      </c>
      <c r="F386" s="211" t="s">
        <v>876</v>
      </c>
      <c r="G386" s="208"/>
      <c r="H386" s="212">
        <v>0.6</v>
      </c>
      <c r="I386" s="213"/>
      <c r="J386" s="208"/>
      <c r="K386" s="208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151</v>
      </c>
      <c r="AU386" s="218" t="s">
        <v>149</v>
      </c>
      <c r="AV386" s="12" t="s">
        <v>149</v>
      </c>
      <c r="AW386" s="12" t="s">
        <v>33</v>
      </c>
      <c r="AX386" s="12" t="s">
        <v>77</v>
      </c>
      <c r="AY386" s="218" t="s">
        <v>142</v>
      </c>
    </row>
    <row r="387" spans="2:65" s="13" customFormat="1" ht="11.25">
      <c r="B387" s="219"/>
      <c r="C387" s="220"/>
      <c r="D387" s="209" t="s">
        <v>151</v>
      </c>
      <c r="E387" s="221" t="s">
        <v>1</v>
      </c>
      <c r="F387" s="222" t="s">
        <v>157</v>
      </c>
      <c r="G387" s="220"/>
      <c r="H387" s="223">
        <v>5.6</v>
      </c>
      <c r="I387" s="224"/>
      <c r="J387" s="220"/>
      <c r="K387" s="220"/>
      <c r="L387" s="225"/>
      <c r="M387" s="226"/>
      <c r="N387" s="227"/>
      <c r="O387" s="227"/>
      <c r="P387" s="227"/>
      <c r="Q387" s="227"/>
      <c r="R387" s="227"/>
      <c r="S387" s="227"/>
      <c r="T387" s="228"/>
      <c r="AT387" s="229" t="s">
        <v>151</v>
      </c>
      <c r="AU387" s="229" t="s">
        <v>149</v>
      </c>
      <c r="AV387" s="13" t="s">
        <v>87</v>
      </c>
      <c r="AW387" s="13" t="s">
        <v>33</v>
      </c>
      <c r="AX387" s="13" t="s">
        <v>85</v>
      </c>
      <c r="AY387" s="229" t="s">
        <v>142</v>
      </c>
    </row>
    <row r="388" spans="2:65" s="1" customFormat="1" ht="24" customHeight="1">
      <c r="B388" s="34"/>
      <c r="C388" s="194" t="s">
        <v>456</v>
      </c>
      <c r="D388" s="194" t="s">
        <v>144</v>
      </c>
      <c r="E388" s="195" t="s">
        <v>465</v>
      </c>
      <c r="F388" s="196" t="s">
        <v>466</v>
      </c>
      <c r="G388" s="197" t="s">
        <v>244</v>
      </c>
      <c r="H388" s="198">
        <v>6</v>
      </c>
      <c r="I388" s="199"/>
      <c r="J388" s="200">
        <f>ROUND(I388*H388,2)</f>
        <v>0</v>
      </c>
      <c r="K388" s="196" t="s">
        <v>160</v>
      </c>
      <c r="L388" s="38"/>
      <c r="M388" s="201" t="s">
        <v>1</v>
      </c>
      <c r="N388" s="202" t="s">
        <v>43</v>
      </c>
      <c r="O388" s="66"/>
      <c r="P388" s="203">
        <f>O388*H388</f>
        <v>0</v>
      </c>
      <c r="Q388" s="203">
        <v>4.4999999999999999E-4</v>
      </c>
      <c r="R388" s="203">
        <f>Q388*H388</f>
        <v>2.7000000000000001E-3</v>
      </c>
      <c r="S388" s="203">
        <v>0</v>
      </c>
      <c r="T388" s="204">
        <f>S388*H388</f>
        <v>0</v>
      </c>
      <c r="AR388" s="205" t="s">
        <v>241</v>
      </c>
      <c r="AT388" s="205" t="s">
        <v>144</v>
      </c>
      <c r="AU388" s="205" t="s">
        <v>149</v>
      </c>
      <c r="AY388" s="17" t="s">
        <v>142</v>
      </c>
      <c r="BE388" s="206">
        <f>IF(N388="základní",J388,0)</f>
        <v>0</v>
      </c>
      <c r="BF388" s="206">
        <f>IF(N388="snížená",J388,0)</f>
        <v>0</v>
      </c>
      <c r="BG388" s="206">
        <f>IF(N388="zákl. přenesená",J388,0)</f>
        <v>0</v>
      </c>
      <c r="BH388" s="206">
        <f>IF(N388="sníž. přenesená",J388,0)</f>
        <v>0</v>
      </c>
      <c r="BI388" s="206">
        <f>IF(N388="nulová",J388,0)</f>
        <v>0</v>
      </c>
      <c r="BJ388" s="17" t="s">
        <v>149</v>
      </c>
      <c r="BK388" s="206">
        <f>ROUND(I388*H388,2)</f>
        <v>0</v>
      </c>
      <c r="BL388" s="17" t="s">
        <v>241</v>
      </c>
      <c r="BM388" s="205" t="s">
        <v>467</v>
      </c>
    </row>
    <row r="389" spans="2:65" s="14" customFormat="1" ht="11.25">
      <c r="B389" s="230"/>
      <c r="C389" s="231"/>
      <c r="D389" s="209" t="s">
        <v>151</v>
      </c>
      <c r="E389" s="232" t="s">
        <v>1</v>
      </c>
      <c r="F389" s="233" t="s">
        <v>460</v>
      </c>
      <c r="G389" s="231"/>
      <c r="H389" s="232" t="s">
        <v>1</v>
      </c>
      <c r="I389" s="234"/>
      <c r="J389" s="231"/>
      <c r="K389" s="231"/>
      <c r="L389" s="235"/>
      <c r="M389" s="236"/>
      <c r="N389" s="237"/>
      <c r="O389" s="237"/>
      <c r="P389" s="237"/>
      <c r="Q389" s="237"/>
      <c r="R389" s="237"/>
      <c r="S389" s="237"/>
      <c r="T389" s="238"/>
      <c r="AT389" s="239" t="s">
        <v>151</v>
      </c>
      <c r="AU389" s="239" t="s">
        <v>149</v>
      </c>
      <c r="AV389" s="14" t="s">
        <v>85</v>
      </c>
      <c r="AW389" s="14" t="s">
        <v>33</v>
      </c>
      <c r="AX389" s="14" t="s">
        <v>77</v>
      </c>
      <c r="AY389" s="239" t="s">
        <v>142</v>
      </c>
    </row>
    <row r="390" spans="2:65" s="12" customFormat="1" ht="11.25">
      <c r="B390" s="207"/>
      <c r="C390" s="208"/>
      <c r="D390" s="209" t="s">
        <v>151</v>
      </c>
      <c r="E390" s="210" t="s">
        <v>1</v>
      </c>
      <c r="F390" s="211" t="s">
        <v>873</v>
      </c>
      <c r="G390" s="208"/>
      <c r="H390" s="212">
        <v>2.2000000000000002</v>
      </c>
      <c r="I390" s="213"/>
      <c r="J390" s="208"/>
      <c r="K390" s="208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151</v>
      </c>
      <c r="AU390" s="218" t="s">
        <v>149</v>
      </c>
      <c r="AV390" s="12" t="s">
        <v>149</v>
      </c>
      <c r="AW390" s="12" t="s">
        <v>33</v>
      </c>
      <c r="AX390" s="12" t="s">
        <v>77</v>
      </c>
      <c r="AY390" s="218" t="s">
        <v>142</v>
      </c>
    </row>
    <row r="391" spans="2:65" s="12" customFormat="1" ht="11.25">
      <c r="B391" s="207"/>
      <c r="C391" s="208"/>
      <c r="D391" s="209" t="s">
        <v>151</v>
      </c>
      <c r="E391" s="210" t="s">
        <v>1</v>
      </c>
      <c r="F391" s="211" t="s">
        <v>874</v>
      </c>
      <c r="G391" s="208"/>
      <c r="H391" s="212">
        <v>1.2</v>
      </c>
      <c r="I391" s="213"/>
      <c r="J391" s="208"/>
      <c r="K391" s="208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151</v>
      </c>
      <c r="AU391" s="218" t="s">
        <v>149</v>
      </c>
      <c r="AV391" s="12" t="s">
        <v>149</v>
      </c>
      <c r="AW391" s="12" t="s">
        <v>33</v>
      </c>
      <c r="AX391" s="12" t="s">
        <v>77</v>
      </c>
      <c r="AY391" s="218" t="s">
        <v>142</v>
      </c>
    </row>
    <row r="392" spans="2:65" s="12" customFormat="1" ht="11.25">
      <c r="B392" s="207"/>
      <c r="C392" s="208"/>
      <c r="D392" s="209" t="s">
        <v>151</v>
      </c>
      <c r="E392" s="210" t="s">
        <v>1</v>
      </c>
      <c r="F392" s="211" t="s">
        <v>875</v>
      </c>
      <c r="G392" s="208"/>
      <c r="H392" s="212">
        <v>1.6</v>
      </c>
      <c r="I392" s="213"/>
      <c r="J392" s="208"/>
      <c r="K392" s="208"/>
      <c r="L392" s="214"/>
      <c r="M392" s="215"/>
      <c r="N392" s="216"/>
      <c r="O392" s="216"/>
      <c r="P392" s="216"/>
      <c r="Q392" s="216"/>
      <c r="R392" s="216"/>
      <c r="S392" s="216"/>
      <c r="T392" s="217"/>
      <c r="AT392" s="218" t="s">
        <v>151</v>
      </c>
      <c r="AU392" s="218" t="s">
        <v>149</v>
      </c>
      <c r="AV392" s="12" t="s">
        <v>149</v>
      </c>
      <c r="AW392" s="12" t="s">
        <v>33</v>
      </c>
      <c r="AX392" s="12" t="s">
        <v>77</v>
      </c>
      <c r="AY392" s="218" t="s">
        <v>142</v>
      </c>
    </row>
    <row r="393" spans="2:65" s="12" customFormat="1" ht="11.25">
      <c r="B393" s="207"/>
      <c r="C393" s="208"/>
      <c r="D393" s="209" t="s">
        <v>151</v>
      </c>
      <c r="E393" s="210" t="s">
        <v>1</v>
      </c>
      <c r="F393" s="211" t="s">
        <v>877</v>
      </c>
      <c r="G393" s="208"/>
      <c r="H393" s="212">
        <v>1</v>
      </c>
      <c r="I393" s="213"/>
      <c r="J393" s="208"/>
      <c r="K393" s="208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151</v>
      </c>
      <c r="AU393" s="218" t="s">
        <v>149</v>
      </c>
      <c r="AV393" s="12" t="s">
        <v>149</v>
      </c>
      <c r="AW393" s="12" t="s">
        <v>33</v>
      </c>
      <c r="AX393" s="12" t="s">
        <v>77</v>
      </c>
      <c r="AY393" s="218" t="s">
        <v>142</v>
      </c>
    </row>
    <row r="394" spans="2:65" s="13" customFormat="1" ht="11.25">
      <c r="B394" s="219"/>
      <c r="C394" s="220"/>
      <c r="D394" s="209" t="s">
        <v>151</v>
      </c>
      <c r="E394" s="221" t="s">
        <v>1</v>
      </c>
      <c r="F394" s="222" t="s">
        <v>157</v>
      </c>
      <c r="G394" s="220"/>
      <c r="H394" s="223">
        <v>6</v>
      </c>
      <c r="I394" s="224"/>
      <c r="J394" s="220"/>
      <c r="K394" s="220"/>
      <c r="L394" s="225"/>
      <c r="M394" s="226"/>
      <c r="N394" s="227"/>
      <c r="O394" s="227"/>
      <c r="P394" s="227"/>
      <c r="Q394" s="227"/>
      <c r="R394" s="227"/>
      <c r="S394" s="227"/>
      <c r="T394" s="228"/>
      <c r="AT394" s="229" t="s">
        <v>151</v>
      </c>
      <c r="AU394" s="229" t="s">
        <v>149</v>
      </c>
      <c r="AV394" s="13" t="s">
        <v>87</v>
      </c>
      <c r="AW394" s="13" t="s">
        <v>33</v>
      </c>
      <c r="AX394" s="13" t="s">
        <v>85</v>
      </c>
      <c r="AY394" s="229" t="s">
        <v>142</v>
      </c>
    </row>
    <row r="395" spans="2:65" s="1" customFormat="1" ht="24" customHeight="1">
      <c r="B395" s="34"/>
      <c r="C395" s="194" t="s">
        <v>464</v>
      </c>
      <c r="D395" s="194" t="s">
        <v>144</v>
      </c>
      <c r="E395" s="195" t="s">
        <v>469</v>
      </c>
      <c r="F395" s="196" t="s">
        <v>470</v>
      </c>
      <c r="G395" s="197" t="s">
        <v>301</v>
      </c>
      <c r="H395" s="198">
        <v>3.0000000000000001E-3</v>
      </c>
      <c r="I395" s="199"/>
      <c r="J395" s="200">
        <f>ROUND(I395*H395,2)</f>
        <v>0</v>
      </c>
      <c r="K395" s="196" t="s">
        <v>148</v>
      </c>
      <c r="L395" s="38"/>
      <c r="M395" s="201" t="s">
        <v>1</v>
      </c>
      <c r="N395" s="202" t="s">
        <v>43</v>
      </c>
      <c r="O395" s="66"/>
      <c r="P395" s="203">
        <f>O395*H395</f>
        <v>0</v>
      </c>
      <c r="Q395" s="203">
        <v>0</v>
      </c>
      <c r="R395" s="203">
        <f>Q395*H395</f>
        <v>0</v>
      </c>
      <c r="S395" s="203">
        <v>0</v>
      </c>
      <c r="T395" s="204">
        <f>S395*H395</f>
        <v>0</v>
      </c>
      <c r="AR395" s="205" t="s">
        <v>241</v>
      </c>
      <c r="AT395" s="205" t="s">
        <v>144</v>
      </c>
      <c r="AU395" s="205" t="s">
        <v>149</v>
      </c>
      <c r="AY395" s="17" t="s">
        <v>142</v>
      </c>
      <c r="BE395" s="206">
        <f>IF(N395="základní",J395,0)</f>
        <v>0</v>
      </c>
      <c r="BF395" s="206">
        <f>IF(N395="snížená",J395,0)</f>
        <v>0</v>
      </c>
      <c r="BG395" s="206">
        <f>IF(N395="zákl. přenesená",J395,0)</f>
        <v>0</v>
      </c>
      <c r="BH395" s="206">
        <f>IF(N395="sníž. přenesená",J395,0)</f>
        <v>0</v>
      </c>
      <c r="BI395" s="206">
        <f>IF(N395="nulová",J395,0)</f>
        <v>0</v>
      </c>
      <c r="BJ395" s="17" t="s">
        <v>149</v>
      </c>
      <c r="BK395" s="206">
        <f>ROUND(I395*H395,2)</f>
        <v>0</v>
      </c>
      <c r="BL395" s="17" t="s">
        <v>241</v>
      </c>
      <c r="BM395" s="205" t="s">
        <v>471</v>
      </c>
    </row>
    <row r="396" spans="2:65" s="11" customFormat="1" ht="22.9" customHeight="1">
      <c r="B396" s="179"/>
      <c r="C396" s="180"/>
      <c r="D396" s="181" t="s">
        <v>76</v>
      </c>
      <c r="E396" s="192" t="s">
        <v>472</v>
      </c>
      <c r="F396" s="192" t="s">
        <v>473</v>
      </c>
      <c r="G396" s="180"/>
      <c r="H396" s="180"/>
      <c r="I396" s="183"/>
      <c r="J396" s="193">
        <f>BK396</f>
        <v>0</v>
      </c>
      <c r="K396" s="180"/>
      <c r="L396" s="184"/>
      <c r="M396" s="185"/>
      <c r="N396" s="186"/>
      <c r="O396" s="186"/>
      <c r="P396" s="187">
        <f>SUM(P397:P403)</f>
        <v>0</v>
      </c>
      <c r="Q396" s="186"/>
      <c r="R396" s="187">
        <f>SUM(R397:R403)</f>
        <v>9.83982E-4</v>
      </c>
      <c r="S396" s="186"/>
      <c r="T396" s="188">
        <f>SUM(T397:T403)</f>
        <v>0</v>
      </c>
      <c r="AR396" s="189" t="s">
        <v>149</v>
      </c>
      <c r="AT396" s="190" t="s">
        <v>76</v>
      </c>
      <c r="AU396" s="190" t="s">
        <v>85</v>
      </c>
      <c r="AY396" s="189" t="s">
        <v>142</v>
      </c>
      <c r="BK396" s="191">
        <f>SUM(BK397:BK403)</f>
        <v>0</v>
      </c>
    </row>
    <row r="397" spans="2:65" s="1" customFormat="1" ht="16.5" customHeight="1">
      <c r="B397" s="34"/>
      <c r="C397" s="194" t="s">
        <v>468</v>
      </c>
      <c r="D397" s="194" t="s">
        <v>144</v>
      </c>
      <c r="E397" s="195" t="s">
        <v>475</v>
      </c>
      <c r="F397" s="196" t="s">
        <v>476</v>
      </c>
      <c r="G397" s="197" t="s">
        <v>385</v>
      </c>
      <c r="H397" s="198">
        <v>8</v>
      </c>
      <c r="I397" s="199"/>
      <c r="J397" s="200">
        <f>ROUND(I397*H397,2)</f>
        <v>0</v>
      </c>
      <c r="K397" s="196" t="s">
        <v>1</v>
      </c>
      <c r="L397" s="38"/>
      <c r="M397" s="201" t="s">
        <v>1</v>
      </c>
      <c r="N397" s="202" t="s">
        <v>43</v>
      </c>
      <c r="O397" s="66"/>
      <c r="P397" s="203">
        <f>O397*H397</f>
        <v>0</v>
      </c>
      <c r="Q397" s="203">
        <v>0</v>
      </c>
      <c r="R397" s="203">
        <f>Q397*H397</f>
        <v>0</v>
      </c>
      <c r="S397" s="203">
        <v>0</v>
      </c>
      <c r="T397" s="204">
        <f>S397*H397</f>
        <v>0</v>
      </c>
      <c r="AR397" s="205" t="s">
        <v>241</v>
      </c>
      <c r="AT397" s="205" t="s">
        <v>144</v>
      </c>
      <c r="AU397" s="205" t="s">
        <v>149</v>
      </c>
      <c r="AY397" s="17" t="s">
        <v>142</v>
      </c>
      <c r="BE397" s="206">
        <f>IF(N397="základní",J397,0)</f>
        <v>0</v>
      </c>
      <c r="BF397" s="206">
        <f>IF(N397="snížená",J397,0)</f>
        <v>0</v>
      </c>
      <c r="BG397" s="206">
        <f>IF(N397="zákl. přenesená",J397,0)</f>
        <v>0</v>
      </c>
      <c r="BH397" s="206">
        <f>IF(N397="sníž. přenesená",J397,0)</f>
        <v>0</v>
      </c>
      <c r="BI397" s="206">
        <f>IF(N397="nulová",J397,0)</f>
        <v>0</v>
      </c>
      <c r="BJ397" s="17" t="s">
        <v>149</v>
      </c>
      <c r="BK397" s="206">
        <f>ROUND(I397*H397,2)</f>
        <v>0</v>
      </c>
      <c r="BL397" s="17" t="s">
        <v>241</v>
      </c>
      <c r="BM397" s="205" t="s">
        <v>477</v>
      </c>
    </row>
    <row r="398" spans="2:65" s="12" customFormat="1" ht="11.25">
      <c r="B398" s="207"/>
      <c r="C398" s="208"/>
      <c r="D398" s="209" t="s">
        <v>151</v>
      </c>
      <c r="E398" s="210" t="s">
        <v>1</v>
      </c>
      <c r="F398" s="211" t="s">
        <v>478</v>
      </c>
      <c r="G398" s="208"/>
      <c r="H398" s="212">
        <v>8</v>
      </c>
      <c r="I398" s="213"/>
      <c r="J398" s="208"/>
      <c r="K398" s="208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151</v>
      </c>
      <c r="AU398" s="218" t="s">
        <v>149</v>
      </c>
      <c r="AV398" s="12" t="s">
        <v>149</v>
      </c>
      <c r="AW398" s="12" t="s">
        <v>33</v>
      </c>
      <c r="AX398" s="12" t="s">
        <v>85</v>
      </c>
      <c r="AY398" s="218" t="s">
        <v>142</v>
      </c>
    </row>
    <row r="399" spans="2:65" s="1" customFormat="1" ht="24" customHeight="1">
      <c r="B399" s="34"/>
      <c r="C399" s="194" t="s">
        <v>474</v>
      </c>
      <c r="D399" s="194" t="s">
        <v>144</v>
      </c>
      <c r="E399" s="195" t="s">
        <v>480</v>
      </c>
      <c r="F399" s="196" t="s">
        <v>481</v>
      </c>
      <c r="G399" s="197" t="s">
        <v>385</v>
      </c>
      <c r="H399" s="198">
        <v>4</v>
      </c>
      <c r="I399" s="199"/>
      <c r="J399" s="200">
        <f>ROUND(I399*H399,2)</f>
        <v>0</v>
      </c>
      <c r="K399" s="196" t="s">
        <v>160</v>
      </c>
      <c r="L399" s="38"/>
      <c r="M399" s="201" t="s">
        <v>1</v>
      </c>
      <c r="N399" s="202" t="s">
        <v>43</v>
      </c>
      <c r="O399" s="66"/>
      <c r="P399" s="203">
        <f>O399*H399</f>
        <v>0</v>
      </c>
      <c r="Q399" s="203">
        <v>2.459955E-4</v>
      </c>
      <c r="R399" s="203">
        <f>Q399*H399</f>
        <v>9.83982E-4</v>
      </c>
      <c r="S399" s="203">
        <v>0</v>
      </c>
      <c r="T399" s="204">
        <f>S399*H399</f>
        <v>0</v>
      </c>
      <c r="AR399" s="205" t="s">
        <v>241</v>
      </c>
      <c r="AT399" s="205" t="s">
        <v>144</v>
      </c>
      <c r="AU399" s="205" t="s">
        <v>149</v>
      </c>
      <c r="AY399" s="17" t="s">
        <v>142</v>
      </c>
      <c r="BE399" s="206">
        <f>IF(N399="základní",J399,0)</f>
        <v>0</v>
      </c>
      <c r="BF399" s="206">
        <f>IF(N399="snížená",J399,0)</f>
        <v>0</v>
      </c>
      <c r="BG399" s="206">
        <f>IF(N399="zákl. přenesená",J399,0)</f>
        <v>0</v>
      </c>
      <c r="BH399" s="206">
        <f>IF(N399="sníž. přenesená",J399,0)</f>
        <v>0</v>
      </c>
      <c r="BI399" s="206">
        <f>IF(N399="nulová",J399,0)</f>
        <v>0</v>
      </c>
      <c r="BJ399" s="17" t="s">
        <v>149</v>
      </c>
      <c r="BK399" s="206">
        <f>ROUND(I399*H399,2)</f>
        <v>0</v>
      </c>
      <c r="BL399" s="17" t="s">
        <v>241</v>
      </c>
      <c r="BM399" s="205" t="s">
        <v>482</v>
      </c>
    </row>
    <row r="400" spans="2:65" s="12" customFormat="1" ht="11.25">
      <c r="B400" s="207"/>
      <c r="C400" s="208"/>
      <c r="D400" s="209" t="s">
        <v>151</v>
      </c>
      <c r="E400" s="210" t="s">
        <v>1</v>
      </c>
      <c r="F400" s="211" t="s">
        <v>82</v>
      </c>
      <c r="G400" s="208"/>
      <c r="H400" s="212">
        <v>3</v>
      </c>
      <c r="I400" s="213"/>
      <c r="J400" s="208"/>
      <c r="K400" s="208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151</v>
      </c>
      <c r="AU400" s="218" t="s">
        <v>149</v>
      </c>
      <c r="AV400" s="12" t="s">
        <v>149</v>
      </c>
      <c r="AW400" s="12" t="s">
        <v>33</v>
      </c>
      <c r="AX400" s="12" t="s">
        <v>77</v>
      </c>
      <c r="AY400" s="218" t="s">
        <v>142</v>
      </c>
    </row>
    <row r="401" spans="2:65" s="12" customFormat="1" ht="11.25">
      <c r="B401" s="207"/>
      <c r="C401" s="208"/>
      <c r="D401" s="209" t="s">
        <v>151</v>
      </c>
      <c r="E401" s="210" t="s">
        <v>1</v>
      </c>
      <c r="F401" s="211" t="s">
        <v>85</v>
      </c>
      <c r="G401" s="208"/>
      <c r="H401" s="212">
        <v>1</v>
      </c>
      <c r="I401" s="213"/>
      <c r="J401" s="208"/>
      <c r="K401" s="208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151</v>
      </c>
      <c r="AU401" s="218" t="s">
        <v>149</v>
      </c>
      <c r="AV401" s="12" t="s">
        <v>149</v>
      </c>
      <c r="AW401" s="12" t="s">
        <v>33</v>
      </c>
      <c r="AX401" s="12" t="s">
        <v>77</v>
      </c>
      <c r="AY401" s="218" t="s">
        <v>142</v>
      </c>
    </row>
    <row r="402" spans="2:65" s="13" customFormat="1" ht="11.25">
      <c r="B402" s="219"/>
      <c r="C402" s="220"/>
      <c r="D402" s="209" t="s">
        <v>151</v>
      </c>
      <c r="E402" s="221" t="s">
        <v>1</v>
      </c>
      <c r="F402" s="222" t="s">
        <v>157</v>
      </c>
      <c r="G402" s="220"/>
      <c r="H402" s="223">
        <v>4</v>
      </c>
      <c r="I402" s="224"/>
      <c r="J402" s="220"/>
      <c r="K402" s="220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151</v>
      </c>
      <c r="AU402" s="229" t="s">
        <v>149</v>
      </c>
      <c r="AV402" s="13" t="s">
        <v>87</v>
      </c>
      <c r="AW402" s="13" t="s">
        <v>33</v>
      </c>
      <c r="AX402" s="13" t="s">
        <v>85</v>
      </c>
      <c r="AY402" s="229" t="s">
        <v>142</v>
      </c>
    </row>
    <row r="403" spans="2:65" s="1" customFormat="1" ht="16.5" customHeight="1">
      <c r="B403" s="34"/>
      <c r="C403" s="194" t="s">
        <v>479</v>
      </c>
      <c r="D403" s="194" t="s">
        <v>144</v>
      </c>
      <c r="E403" s="195" t="s">
        <v>484</v>
      </c>
      <c r="F403" s="196" t="s">
        <v>485</v>
      </c>
      <c r="G403" s="197" t="s">
        <v>301</v>
      </c>
      <c r="H403" s="198">
        <v>1E-3</v>
      </c>
      <c r="I403" s="199"/>
      <c r="J403" s="200">
        <f>ROUND(I403*H403,2)</f>
        <v>0</v>
      </c>
      <c r="K403" s="196" t="s">
        <v>148</v>
      </c>
      <c r="L403" s="38"/>
      <c r="M403" s="201" t="s">
        <v>1</v>
      </c>
      <c r="N403" s="202" t="s">
        <v>43</v>
      </c>
      <c r="O403" s="66"/>
      <c r="P403" s="203">
        <f>O403*H403</f>
        <v>0</v>
      </c>
      <c r="Q403" s="203">
        <v>0</v>
      </c>
      <c r="R403" s="203">
        <f>Q403*H403</f>
        <v>0</v>
      </c>
      <c r="S403" s="203">
        <v>0</v>
      </c>
      <c r="T403" s="204">
        <f>S403*H403</f>
        <v>0</v>
      </c>
      <c r="AR403" s="205" t="s">
        <v>241</v>
      </c>
      <c r="AT403" s="205" t="s">
        <v>144</v>
      </c>
      <c r="AU403" s="205" t="s">
        <v>149</v>
      </c>
      <c r="AY403" s="17" t="s">
        <v>142</v>
      </c>
      <c r="BE403" s="206">
        <f>IF(N403="základní",J403,0)</f>
        <v>0</v>
      </c>
      <c r="BF403" s="206">
        <f>IF(N403="snížená",J403,0)</f>
        <v>0</v>
      </c>
      <c r="BG403" s="206">
        <f>IF(N403="zákl. přenesená",J403,0)</f>
        <v>0</v>
      </c>
      <c r="BH403" s="206">
        <f>IF(N403="sníž. přenesená",J403,0)</f>
        <v>0</v>
      </c>
      <c r="BI403" s="206">
        <f>IF(N403="nulová",J403,0)</f>
        <v>0</v>
      </c>
      <c r="BJ403" s="17" t="s">
        <v>149</v>
      </c>
      <c r="BK403" s="206">
        <f>ROUND(I403*H403,2)</f>
        <v>0</v>
      </c>
      <c r="BL403" s="17" t="s">
        <v>241</v>
      </c>
      <c r="BM403" s="205" t="s">
        <v>486</v>
      </c>
    </row>
    <row r="404" spans="2:65" s="11" customFormat="1" ht="22.9" customHeight="1">
      <c r="B404" s="179"/>
      <c r="C404" s="180"/>
      <c r="D404" s="181" t="s">
        <v>76</v>
      </c>
      <c r="E404" s="192" t="s">
        <v>487</v>
      </c>
      <c r="F404" s="192" t="s">
        <v>488</v>
      </c>
      <c r="G404" s="180"/>
      <c r="H404" s="180"/>
      <c r="I404" s="183"/>
      <c r="J404" s="193">
        <f>BK404</f>
        <v>0</v>
      </c>
      <c r="K404" s="180"/>
      <c r="L404" s="184"/>
      <c r="M404" s="185"/>
      <c r="N404" s="186"/>
      <c r="O404" s="186"/>
      <c r="P404" s="187">
        <f>SUM(P405:P419)</f>
        <v>0</v>
      </c>
      <c r="Q404" s="186"/>
      <c r="R404" s="187">
        <f>SUM(R405:R419)</f>
        <v>9.6600000000000005E-2</v>
      </c>
      <c r="S404" s="186"/>
      <c r="T404" s="188">
        <f>SUM(T405:T419)</f>
        <v>4.8552000000000005E-2</v>
      </c>
      <c r="AR404" s="189" t="s">
        <v>149</v>
      </c>
      <c r="AT404" s="190" t="s">
        <v>76</v>
      </c>
      <c r="AU404" s="190" t="s">
        <v>85</v>
      </c>
      <c r="AY404" s="189" t="s">
        <v>142</v>
      </c>
      <c r="BK404" s="191">
        <f>SUM(BK405:BK419)</f>
        <v>0</v>
      </c>
    </row>
    <row r="405" spans="2:65" s="1" customFormat="1" ht="16.5" customHeight="1">
      <c r="B405" s="34"/>
      <c r="C405" s="194" t="s">
        <v>483</v>
      </c>
      <c r="D405" s="194" t="s">
        <v>144</v>
      </c>
      <c r="E405" s="195" t="s">
        <v>490</v>
      </c>
      <c r="F405" s="196" t="s">
        <v>491</v>
      </c>
      <c r="G405" s="197" t="s">
        <v>147</v>
      </c>
      <c r="H405" s="198">
        <v>2.04</v>
      </c>
      <c r="I405" s="199"/>
      <c r="J405" s="200">
        <f>ROUND(I405*H405,2)</f>
        <v>0</v>
      </c>
      <c r="K405" s="196" t="s">
        <v>160</v>
      </c>
      <c r="L405" s="38"/>
      <c r="M405" s="201" t="s">
        <v>1</v>
      </c>
      <c r="N405" s="202" t="s">
        <v>43</v>
      </c>
      <c r="O405" s="66"/>
      <c r="P405" s="203">
        <f>O405*H405</f>
        <v>0</v>
      </c>
      <c r="Q405" s="203">
        <v>0</v>
      </c>
      <c r="R405" s="203">
        <f>Q405*H405</f>
        <v>0</v>
      </c>
      <c r="S405" s="203">
        <v>2.3800000000000002E-2</v>
      </c>
      <c r="T405" s="204">
        <f>S405*H405</f>
        <v>4.8552000000000005E-2</v>
      </c>
      <c r="AR405" s="205" t="s">
        <v>241</v>
      </c>
      <c r="AT405" s="205" t="s">
        <v>144</v>
      </c>
      <c r="AU405" s="205" t="s">
        <v>149</v>
      </c>
      <c r="AY405" s="17" t="s">
        <v>142</v>
      </c>
      <c r="BE405" s="206">
        <f>IF(N405="základní",J405,0)</f>
        <v>0</v>
      </c>
      <c r="BF405" s="206">
        <f>IF(N405="snížená",J405,0)</f>
        <v>0</v>
      </c>
      <c r="BG405" s="206">
        <f>IF(N405="zákl. přenesená",J405,0)</f>
        <v>0</v>
      </c>
      <c r="BH405" s="206">
        <f>IF(N405="sníž. přenesená",J405,0)</f>
        <v>0</v>
      </c>
      <c r="BI405" s="206">
        <f>IF(N405="nulová",J405,0)</f>
        <v>0</v>
      </c>
      <c r="BJ405" s="17" t="s">
        <v>149</v>
      </c>
      <c r="BK405" s="206">
        <f>ROUND(I405*H405,2)</f>
        <v>0</v>
      </c>
      <c r="BL405" s="17" t="s">
        <v>241</v>
      </c>
      <c r="BM405" s="205" t="s">
        <v>492</v>
      </c>
    </row>
    <row r="406" spans="2:65" s="12" customFormat="1" ht="11.25">
      <c r="B406" s="207"/>
      <c r="C406" s="208"/>
      <c r="D406" s="209" t="s">
        <v>151</v>
      </c>
      <c r="E406" s="210" t="s">
        <v>1</v>
      </c>
      <c r="F406" s="211" t="s">
        <v>878</v>
      </c>
      <c r="G406" s="208"/>
      <c r="H406" s="212">
        <v>0.36</v>
      </c>
      <c r="I406" s="213"/>
      <c r="J406" s="208"/>
      <c r="K406" s="208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151</v>
      </c>
      <c r="AU406" s="218" t="s">
        <v>149</v>
      </c>
      <c r="AV406" s="12" t="s">
        <v>149</v>
      </c>
      <c r="AW406" s="12" t="s">
        <v>33</v>
      </c>
      <c r="AX406" s="12" t="s">
        <v>77</v>
      </c>
      <c r="AY406" s="218" t="s">
        <v>142</v>
      </c>
    </row>
    <row r="407" spans="2:65" s="12" customFormat="1" ht="11.25">
      <c r="B407" s="207"/>
      <c r="C407" s="208"/>
      <c r="D407" s="209" t="s">
        <v>151</v>
      </c>
      <c r="E407" s="210" t="s">
        <v>1</v>
      </c>
      <c r="F407" s="211" t="s">
        <v>879</v>
      </c>
      <c r="G407" s="208"/>
      <c r="H407" s="212">
        <v>0.72</v>
      </c>
      <c r="I407" s="213"/>
      <c r="J407" s="208"/>
      <c r="K407" s="208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151</v>
      </c>
      <c r="AU407" s="218" t="s">
        <v>149</v>
      </c>
      <c r="AV407" s="12" t="s">
        <v>149</v>
      </c>
      <c r="AW407" s="12" t="s">
        <v>33</v>
      </c>
      <c r="AX407" s="12" t="s">
        <v>77</v>
      </c>
      <c r="AY407" s="218" t="s">
        <v>142</v>
      </c>
    </row>
    <row r="408" spans="2:65" s="12" customFormat="1" ht="11.25">
      <c r="B408" s="207"/>
      <c r="C408" s="208"/>
      <c r="D408" s="209" t="s">
        <v>151</v>
      </c>
      <c r="E408" s="210" t="s">
        <v>1</v>
      </c>
      <c r="F408" s="211" t="s">
        <v>880</v>
      </c>
      <c r="G408" s="208"/>
      <c r="H408" s="212">
        <v>0.72</v>
      </c>
      <c r="I408" s="213"/>
      <c r="J408" s="208"/>
      <c r="K408" s="208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151</v>
      </c>
      <c r="AU408" s="218" t="s">
        <v>149</v>
      </c>
      <c r="AV408" s="12" t="s">
        <v>149</v>
      </c>
      <c r="AW408" s="12" t="s">
        <v>33</v>
      </c>
      <c r="AX408" s="12" t="s">
        <v>77</v>
      </c>
      <c r="AY408" s="218" t="s">
        <v>142</v>
      </c>
    </row>
    <row r="409" spans="2:65" s="12" customFormat="1" ht="11.25">
      <c r="B409" s="207"/>
      <c r="C409" s="208"/>
      <c r="D409" s="209" t="s">
        <v>151</v>
      </c>
      <c r="E409" s="210" t="s">
        <v>1</v>
      </c>
      <c r="F409" s="211" t="s">
        <v>881</v>
      </c>
      <c r="G409" s="208"/>
      <c r="H409" s="212">
        <v>0.24</v>
      </c>
      <c r="I409" s="213"/>
      <c r="J409" s="208"/>
      <c r="K409" s="208"/>
      <c r="L409" s="214"/>
      <c r="M409" s="215"/>
      <c r="N409" s="216"/>
      <c r="O409" s="216"/>
      <c r="P409" s="216"/>
      <c r="Q409" s="216"/>
      <c r="R409" s="216"/>
      <c r="S409" s="216"/>
      <c r="T409" s="217"/>
      <c r="AT409" s="218" t="s">
        <v>151</v>
      </c>
      <c r="AU409" s="218" t="s">
        <v>149</v>
      </c>
      <c r="AV409" s="12" t="s">
        <v>149</v>
      </c>
      <c r="AW409" s="12" t="s">
        <v>33</v>
      </c>
      <c r="AX409" s="12" t="s">
        <v>77</v>
      </c>
      <c r="AY409" s="218" t="s">
        <v>142</v>
      </c>
    </row>
    <row r="410" spans="2:65" s="13" customFormat="1" ht="11.25">
      <c r="B410" s="219"/>
      <c r="C410" s="220"/>
      <c r="D410" s="209" t="s">
        <v>151</v>
      </c>
      <c r="E410" s="221" t="s">
        <v>1</v>
      </c>
      <c r="F410" s="222" t="s">
        <v>157</v>
      </c>
      <c r="G410" s="220"/>
      <c r="H410" s="223">
        <v>2.04</v>
      </c>
      <c r="I410" s="224"/>
      <c r="J410" s="220"/>
      <c r="K410" s="220"/>
      <c r="L410" s="225"/>
      <c r="M410" s="226"/>
      <c r="N410" s="227"/>
      <c r="O410" s="227"/>
      <c r="P410" s="227"/>
      <c r="Q410" s="227"/>
      <c r="R410" s="227"/>
      <c r="S410" s="227"/>
      <c r="T410" s="228"/>
      <c r="AT410" s="229" t="s">
        <v>151</v>
      </c>
      <c r="AU410" s="229" t="s">
        <v>149</v>
      </c>
      <c r="AV410" s="13" t="s">
        <v>87</v>
      </c>
      <c r="AW410" s="13" t="s">
        <v>33</v>
      </c>
      <c r="AX410" s="13" t="s">
        <v>85</v>
      </c>
      <c r="AY410" s="229" t="s">
        <v>142</v>
      </c>
    </row>
    <row r="411" spans="2:65" s="1" customFormat="1" ht="36" customHeight="1">
      <c r="B411" s="34"/>
      <c r="C411" s="194" t="s">
        <v>489</v>
      </c>
      <c r="D411" s="194" t="s">
        <v>144</v>
      </c>
      <c r="E411" s="195" t="s">
        <v>497</v>
      </c>
      <c r="F411" s="196" t="s">
        <v>498</v>
      </c>
      <c r="G411" s="197" t="s">
        <v>385</v>
      </c>
      <c r="H411" s="198">
        <v>1</v>
      </c>
      <c r="I411" s="199"/>
      <c r="J411" s="200">
        <f>ROUND(I411*H411,2)</f>
        <v>0</v>
      </c>
      <c r="K411" s="196" t="s">
        <v>148</v>
      </c>
      <c r="L411" s="38"/>
      <c r="M411" s="201" t="s">
        <v>1</v>
      </c>
      <c r="N411" s="202" t="s">
        <v>43</v>
      </c>
      <c r="O411" s="66"/>
      <c r="P411" s="203">
        <f>O411*H411</f>
        <v>0</v>
      </c>
      <c r="Q411" s="203">
        <v>1.7080000000000001E-2</v>
      </c>
      <c r="R411" s="203">
        <f>Q411*H411</f>
        <v>1.7080000000000001E-2</v>
      </c>
      <c r="S411" s="203">
        <v>0</v>
      </c>
      <c r="T411" s="204">
        <f>S411*H411</f>
        <v>0</v>
      </c>
      <c r="AR411" s="205" t="s">
        <v>241</v>
      </c>
      <c r="AT411" s="205" t="s">
        <v>144</v>
      </c>
      <c r="AU411" s="205" t="s">
        <v>149</v>
      </c>
      <c r="AY411" s="17" t="s">
        <v>142</v>
      </c>
      <c r="BE411" s="206">
        <f>IF(N411="základní",J411,0)</f>
        <v>0</v>
      </c>
      <c r="BF411" s="206">
        <f>IF(N411="snížená",J411,0)</f>
        <v>0</v>
      </c>
      <c r="BG411" s="206">
        <f>IF(N411="zákl. přenesená",J411,0)</f>
        <v>0</v>
      </c>
      <c r="BH411" s="206">
        <f>IF(N411="sníž. přenesená",J411,0)</f>
        <v>0</v>
      </c>
      <c r="BI411" s="206">
        <f>IF(N411="nulová",J411,0)</f>
        <v>0</v>
      </c>
      <c r="BJ411" s="17" t="s">
        <v>149</v>
      </c>
      <c r="BK411" s="206">
        <f>ROUND(I411*H411,2)</f>
        <v>0</v>
      </c>
      <c r="BL411" s="17" t="s">
        <v>241</v>
      </c>
      <c r="BM411" s="205" t="s">
        <v>499</v>
      </c>
    </row>
    <row r="412" spans="2:65" s="12" customFormat="1" ht="11.25">
      <c r="B412" s="207"/>
      <c r="C412" s="208"/>
      <c r="D412" s="209" t="s">
        <v>151</v>
      </c>
      <c r="E412" s="210" t="s">
        <v>1</v>
      </c>
      <c r="F412" s="211" t="s">
        <v>85</v>
      </c>
      <c r="G412" s="208"/>
      <c r="H412" s="212">
        <v>1</v>
      </c>
      <c r="I412" s="213"/>
      <c r="J412" s="208"/>
      <c r="K412" s="208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151</v>
      </c>
      <c r="AU412" s="218" t="s">
        <v>149</v>
      </c>
      <c r="AV412" s="12" t="s">
        <v>149</v>
      </c>
      <c r="AW412" s="12" t="s">
        <v>33</v>
      </c>
      <c r="AX412" s="12" t="s">
        <v>85</v>
      </c>
      <c r="AY412" s="218" t="s">
        <v>142</v>
      </c>
    </row>
    <row r="413" spans="2:65" s="1" customFormat="1" ht="36" customHeight="1">
      <c r="B413" s="34"/>
      <c r="C413" s="194" t="s">
        <v>496</v>
      </c>
      <c r="D413" s="194" t="s">
        <v>144</v>
      </c>
      <c r="E413" s="195" t="s">
        <v>882</v>
      </c>
      <c r="F413" s="196" t="s">
        <v>883</v>
      </c>
      <c r="G413" s="197" t="s">
        <v>385</v>
      </c>
      <c r="H413" s="198">
        <v>2</v>
      </c>
      <c r="I413" s="199"/>
      <c r="J413" s="200">
        <f>ROUND(I413*H413,2)</f>
        <v>0</v>
      </c>
      <c r="K413" s="196" t="s">
        <v>148</v>
      </c>
      <c r="L413" s="38"/>
      <c r="M413" s="201" t="s">
        <v>1</v>
      </c>
      <c r="N413" s="202" t="s">
        <v>43</v>
      </c>
      <c r="O413" s="66"/>
      <c r="P413" s="203">
        <f>O413*H413</f>
        <v>0</v>
      </c>
      <c r="Q413" s="203">
        <v>3.1960000000000002E-2</v>
      </c>
      <c r="R413" s="203">
        <f>Q413*H413</f>
        <v>6.3920000000000005E-2</v>
      </c>
      <c r="S413" s="203">
        <v>0</v>
      </c>
      <c r="T413" s="204">
        <f>S413*H413</f>
        <v>0</v>
      </c>
      <c r="AR413" s="205" t="s">
        <v>241</v>
      </c>
      <c r="AT413" s="205" t="s">
        <v>144</v>
      </c>
      <c r="AU413" s="205" t="s">
        <v>149</v>
      </c>
      <c r="AY413" s="17" t="s">
        <v>142</v>
      </c>
      <c r="BE413" s="206">
        <f>IF(N413="základní",J413,0)</f>
        <v>0</v>
      </c>
      <c r="BF413" s="206">
        <f>IF(N413="snížená",J413,0)</f>
        <v>0</v>
      </c>
      <c r="BG413" s="206">
        <f>IF(N413="zákl. přenesená",J413,0)</f>
        <v>0</v>
      </c>
      <c r="BH413" s="206">
        <f>IF(N413="sníž. přenesená",J413,0)</f>
        <v>0</v>
      </c>
      <c r="BI413" s="206">
        <f>IF(N413="nulová",J413,0)</f>
        <v>0</v>
      </c>
      <c r="BJ413" s="17" t="s">
        <v>149</v>
      </c>
      <c r="BK413" s="206">
        <f>ROUND(I413*H413,2)</f>
        <v>0</v>
      </c>
      <c r="BL413" s="17" t="s">
        <v>241</v>
      </c>
      <c r="BM413" s="205" t="s">
        <v>884</v>
      </c>
    </row>
    <row r="414" spans="2:65" s="12" customFormat="1" ht="11.25">
      <c r="B414" s="207"/>
      <c r="C414" s="208"/>
      <c r="D414" s="209" t="s">
        <v>151</v>
      </c>
      <c r="E414" s="210" t="s">
        <v>1</v>
      </c>
      <c r="F414" s="211" t="s">
        <v>885</v>
      </c>
      <c r="G414" s="208"/>
      <c r="H414" s="212">
        <v>1</v>
      </c>
      <c r="I414" s="213"/>
      <c r="J414" s="208"/>
      <c r="K414" s="208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151</v>
      </c>
      <c r="AU414" s="218" t="s">
        <v>149</v>
      </c>
      <c r="AV414" s="12" t="s">
        <v>149</v>
      </c>
      <c r="AW414" s="12" t="s">
        <v>33</v>
      </c>
      <c r="AX414" s="12" t="s">
        <v>77</v>
      </c>
      <c r="AY414" s="218" t="s">
        <v>142</v>
      </c>
    </row>
    <row r="415" spans="2:65" s="12" customFormat="1" ht="11.25">
      <c r="B415" s="207"/>
      <c r="C415" s="208"/>
      <c r="D415" s="209" t="s">
        <v>151</v>
      </c>
      <c r="E415" s="210" t="s">
        <v>1</v>
      </c>
      <c r="F415" s="211" t="s">
        <v>886</v>
      </c>
      <c r="G415" s="208"/>
      <c r="H415" s="212">
        <v>1</v>
      </c>
      <c r="I415" s="213"/>
      <c r="J415" s="208"/>
      <c r="K415" s="208"/>
      <c r="L415" s="214"/>
      <c r="M415" s="215"/>
      <c r="N415" s="216"/>
      <c r="O415" s="216"/>
      <c r="P415" s="216"/>
      <c r="Q415" s="216"/>
      <c r="R415" s="216"/>
      <c r="S415" s="216"/>
      <c r="T415" s="217"/>
      <c r="AT415" s="218" t="s">
        <v>151</v>
      </c>
      <c r="AU415" s="218" t="s">
        <v>149</v>
      </c>
      <c r="AV415" s="12" t="s">
        <v>149</v>
      </c>
      <c r="AW415" s="12" t="s">
        <v>33</v>
      </c>
      <c r="AX415" s="12" t="s">
        <v>77</v>
      </c>
      <c r="AY415" s="218" t="s">
        <v>142</v>
      </c>
    </row>
    <row r="416" spans="2:65" s="13" customFormat="1" ht="11.25">
      <c r="B416" s="219"/>
      <c r="C416" s="220"/>
      <c r="D416" s="209" t="s">
        <v>151</v>
      </c>
      <c r="E416" s="221" t="s">
        <v>1</v>
      </c>
      <c r="F416" s="222" t="s">
        <v>157</v>
      </c>
      <c r="G416" s="220"/>
      <c r="H416" s="223">
        <v>2</v>
      </c>
      <c r="I416" s="224"/>
      <c r="J416" s="220"/>
      <c r="K416" s="220"/>
      <c r="L416" s="225"/>
      <c r="M416" s="226"/>
      <c r="N416" s="227"/>
      <c r="O416" s="227"/>
      <c r="P416" s="227"/>
      <c r="Q416" s="227"/>
      <c r="R416" s="227"/>
      <c r="S416" s="227"/>
      <c r="T416" s="228"/>
      <c r="AT416" s="229" t="s">
        <v>151</v>
      </c>
      <c r="AU416" s="229" t="s">
        <v>149</v>
      </c>
      <c r="AV416" s="13" t="s">
        <v>87</v>
      </c>
      <c r="AW416" s="13" t="s">
        <v>33</v>
      </c>
      <c r="AX416" s="13" t="s">
        <v>85</v>
      </c>
      <c r="AY416" s="229" t="s">
        <v>142</v>
      </c>
    </row>
    <row r="417" spans="2:65" s="1" customFormat="1" ht="24" customHeight="1">
      <c r="B417" s="34"/>
      <c r="C417" s="194" t="s">
        <v>500</v>
      </c>
      <c r="D417" s="194" t="s">
        <v>144</v>
      </c>
      <c r="E417" s="195" t="s">
        <v>505</v>
      </c>
      <c r="F417" s="196" t="s">
        <v>506</v>
      </c>
      <c r="G417" s="197" t="s">
        <v>385</v>
      </c>
      <c r="H417" s="198">
        <v>1</v>
      </c>
      <c r="I417" s="199"/>
      <c r="J417" s="200">
        <f>ROUND(I417*H417,2)</f>
        <v>0</v>
      </c>
      <c r="K417" s="196" t="s">
        <v>160</v>
      </c>
      <c r="L417" s="38"/>
      <c r="M417" s="201" t="s">
        <v>1</v>
      </c>
      <c r="N417" s="202" t="s">
        <v>43</v>
      </c>
      <c r="O417" s="66"/>
      <c r="P417" s="203">
        <f>O417*H417</f>
        <v>0</v>
      </c>
      <c r="Q417" s="203">
        <v>1.5599999999999999E-2</v>
      </c>
      <c r="R417" s="203">
        <f>Q417*H417</f>
        <v>1.5599999999999999E-2</v>
      </c>
      <c r="S417" s="203">
        <v>0</v>
      </c>
      <c r="T417" s="204">
        <f>S417*H417</f>
        <v>0</v>
      </c>
      <c r="AR417" s="205" t="s">
        <v>241</v>
      </c>
      <c r="AT417" s="205" t="s">
        <v>144</v>
      </c>
      <c r="AU417" s="205" t="s">
        <v>149</v>
      </c>
      <c r="AY417" s="17" t="s">
        <v>142</v>
      </c>
      <c r="BE417" s="206">
        <f>IF(N417="základní",J417,0)</f>
        <v>0</v>
      </c>
      <c r="BF417" s="206">
        <f>IF(N417="snížená",J417,0)</f>
        <v>0</v>
      </c>
      <c r="BG417" s="206">
        <f>IF(N417="zákl. přenesená",J417,0)</f>
        <v>0</v>
      </c>
      <c r="BH417" s="206">
        <f>IF(N417="sníž. přenesená",J417,0)</f>
        <v>0</v>
      </c>
      <c r="BI417" s="206">
        <f>IF(N417="nulová",J417,0)</f>
        <v>0</v>
      </c>
      <c r="BJ417" s="17" t="s">
        <v>149</v>
      </c>
      <c r="BK417" s="206">
        <f>ROUND(I417*H417,2)</f>
        <v>0</v>
      </c>
      <c r="BL417" s="17" t="s">
        <v>241</v>
      </c>
      <c r="BM417" s="205" t="s">
        <v>507</v>
      </c>
    </row>
    <row r="418" spans="2:65" s="12" customFormat="1" ht="11.25">
      <c r="B418" s="207"/>
      <c r="C418" s="208"/>
      <c r="D418" s="209" t="s">
        <v>151</v>
      </c>
      <c r="E418" s="210" t="s">
        <v>1</v>
      </c>
      <c r="F418" s="211" t="s">
        <v>508</v>
      </c>
      <c r="G418" s="208"/>
      <c r="H418" s="212">
        <v>1</v>
      </c>
      <c r="I418" s="213"/>
      <c r="J418" s="208"/>
      <c r="K418" s="208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151</v>
      </c>
      <c r="AU418" s="218" t="s">
        <v>149</v>
      </c>
      <c r="AV418" s="12" t="s">
        <v>149</v>
      </c>
      <c r="AW418" s="12" t="s">
        <v>33</v>
      </c>
      <c r="AX418" s="12" t="s">
        <v>85</v>
      </c>
      <c r="AY418" s="218" t="s">
        <v>142</v>
      </c>
    </row>
    <row r="419" spans="2:65" s="1" customFormat="1" ht="24" customHeight="1">
      <c r="B419" s="34"/>
      <c r="C419" s="194" t="s">
        <v>504</v>
      </c>
      <c r="D419" s="194" t="s">
        <v>144</v>
      </c>
      <c r="E419" s="195" t="s">
        <v>510</v>
      </c>
      <c r="F419" s="196" t="s">
        <v>511</v>
      </c>
      <c r="G419" s="197" t="s">
        <v>301</v>
      </c>
      <c r="H419" s="198">
        <v>9.7000000000000003E-2</v>
      </c>
      <c r="I419" s="199"/>
      <c r="J419" s="200">
        <f>ROUND(I419*H419,2)</f>
        <v>0</v>
      </c>
      <c r="K419" s="196" t="s">
        <v>148</v>
      </c>
      <c r="L419" s="38"/>
      <c r="M419" s="201" t="s">
        <v>1</v>
      </c>
      <c r="N419" s="202" t="s">
        <v>43</v>
      </c>
      <c r="O419" s="66"/>
      <c r="P419" s="203">
        <f>O419*H419</f>
        <v>0</v>
      </c>
      <c r="Q419" s="203">
        <v>0</v>
      </c>
      <c r="R419" s="203">
        <f>Q419*H419</f>
        <v>0</v>
      </c>
      <c r="S419" s="203">
        <v>0</v>
      </c>
      <c r="T419" s="204">
        <f>S419*H419</f>
        <v>0</v>
      </c>
      <c r="AR419" s="205" t="s">
        <v>241</v>
      </c>
      <c r="AT419" s="205" t="s">
        <v>144</v>
      </c>
      <c r="AU419" s="205" t="s">
        <v>149</v>
      </c>
      <c r="AY419" s="17" t="s">
        <v>142</v>
      </c>
      <c r="BE419" s="206">
        <f>IF(N419="základní",J419,0)</f>
        <v>0</v>
      </c>
      <c r="BF419" s="206">
        <f>IF(N419="snížená",J419,0)</f>
        <v>0</v>
      </c>
      <c r="BG419" s="206">
        <f>IF(N419="zákl. přenesená",J419,0)</f>
        <v>0</v>
      </c>
      <c r="BH419" s="206">
        <f>IF(N419="sníž. přenesená",J419,0)</f>
        <v>0</v>
      </c>
      <c r="BI419" s="206">
        <f>IF(N419="nulová",J419,0)</f>
        <v>0</v>
      </c>
      <c r="BJ419" s="17" t="s">
        <v>149</v>
      </c>
      <c r="BK419" s="206">
        <f>ROUND(I419*H419,2)</f>
        <v>0</v>
      </c>
      <c r="BL419" s="17" t="s">
        <v>241</v>
      </c>
      <c r="BM419" s="205" t="s">
        <v>512</v>
      </c>
    </row>
    <row r="420" spans="2:65" s="11" customFormat="1" ht="22.9" customHeight="1">
      <c r="B420" s="179"/>
      <c r="C420" s="180"/>
      <c r="D420" s="181" t="s">
        <v>76</v>
      </c>
      <c r="E420" s="192" t="s">
        <v>513</v>
      </c>
      <c r="F420" s="192" t="s">
        <v>514</v>
      </c>
      <c r="G420" s="180"/>
      <c r="H420" s="180"/>
      <c r="I420" s="183"/>
      <c r="J420" s="193">
        <f>BK420</f>
        <v>0</v>
      </c>
      <c r="K420" s="180"/>
      <c r="L420" s="184"/>
      <c r="M420" s="185"/>
      <c r="N420" s="186"/>
      <c r="O420" s="186"/>
      <c r="P420" s="187">
        <f>SUM(P421:P424)</f>
        <v>0</v>
      </c>
      <c r="Q420" s="186"/>
      <c r="R420" s="187">
        <f>SUM(R421:R424)</f>
        <v>0</v>
      </c>
      <c r="S420" s="186"/>
      <c r="T420" s="188">
        <f>SUM(T421:T424)</f>
        <v>0.65232000000000001</v>
      </c>
      <c r="AR420" s="189" t="s">
        <v>149</v>
      </c>
      <c r="AT420" s="190" t="s">
        <v>76</v>
      </c>
      <c r="AU420" s="190" t="s">
        <v>85</v>
      </c>
      <c r="AY420" s="189" t="s">
        <v>142</v>
      </c>
      <c r="BK420" s="191">
        <f>SUM(BK421:BK424)</f>
        <v>0</v>
      </c>
    </row>
    <row r="421" spans="2:65" s="1" customFormat="1" ht="16.5" customHeight="1">
      <c r="B421" s="34"/>
      <c r="C421" s="194" t="s">
        <v>509</v>
      </c>
      <c r="D421" s="194" t="s">
        <v>144</v>
      </c>
      <c r="E421" s="195" t="s">
        <v>516</v>
      </c>
      <c r="F421" s="196" t="s">
        <v>517</v>
      </c>
      <c r="G421" s="197" t="s">
        <v>147</v>
      </c>
      <c r="H421" s="198">
        <v>36.24</v>
      </c>
      <c r="I421" s="199"/>
      <c r="J421" s="200">
        <f>ROUND(I421*H421,2)</f>
        <v>0</v>
      </c>
      <c r="K421" s="196" t="s">
        <v>160</v>
      </c>
      <c r="L421" s="38"/>
      <c r="M421" s="201" t="s">
        <v>1</v>
      </c>
      <c r="N421" s="202" t="s">
        <v>43</v>
      </c>
      <c r="O421" s="66"/>
      <c r="P421" s="203">
        <f>O421*H421</f>
        <v>0</v>
      </c>
      <c r="Q421" s="203">
        <v>0</v>
      </c>
      <c r="R421" s="203">
        <f>Q421*H421</f>
        <v>0</v>
      </c>
      <c r="S421" s="203">
        <v>1.7999999999999999E-2</v>
      </c>
      <c r="T421" s="204">
        <f>S421*H421</f>
        <v>0.65232000000000001</v>
      </c>
      <c r="AR421" s="205" t="s">
        <v>241</v>
      </c>
      <c r="AT421" s="205" t="s">
        <v>144</v>
      </c>
      <c r="AU421" s="205" t="s">
        <v>149</v>
      </c>
      <c r="AY421" s="17" t="s">
        <v>142</v>
      </c>
      <c r="BE421" s="206">
        <f>IF(N421="základní",J421,0)</f>
        <v>0</v>
      </c>
      <c r="BF421" s="206">
        <f>IF(N421="snížená",J421,0)</f>
        <v>0</v>
      </c>
      <c r="BG421" s="206">
        <f>IF(N421="zákl. přenesená",J421,0)</f>
        <v>0</v>
      </c>
      <c r="BH421" s="206">
        <f>IF(N421="sníž. přenesená",J421,0)</f>
        <v>0</v>
      </c>
      <c r="BI421" s="206">
        <f>IF(N421="nulová",J421,0)</f>
        <v>0</v>
      </c>
      <c r="BJ421" s="17" t="s">
        <v>149</v>
      </c>
      <c r="BK421" s="206">
        <f>ROUND(I421*H421,2)</f>
        <v>0</v>
      </c>
      <c r="BL421" s="17" t="s">
        <v>241</v>
      </c>
      <c r="BM421" s="205" t="s">
        <v>518</v>
      </c>
    </row>
    <row r="422" spans="2:65" s="12" customFormat="1" ht="11.25">
      <c r="B422" s="207"/>
      <c r="C422" s="208"/>
      <c r="D422" s="209" t="s">
        <v>151</v>
      </c>
      <c r="E422" s="210" t="s">
        <v>1</v>
      </c>
      <c r="F422" s="211" t="s">
        <v>814</v>
      </c>
      <c r="G422" s="208"/>
      <c r="H422" s="212">
        <v>19.2</v>
      </c>
      <c r="I422" s="213"/>
      <c r="J422" s="208"/>
      <c r="K422" s="208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151</v>
      </c>
      <c r="AU422" s="218" t="s">
        <v>149</v>
      </c>
      <c r="AV422" s="12" t="s">
        <v>149</v>
      </c>
      <c r="AW422" s="12" t="s">
        <v>33</v>
      </c>
      <c r="AX422" s="12" t="s">
        <v>77</v>
      </c>
      <c r="AY422" s="218" t="s">
        <v>142</v>
      </c>
    </row>
    <row r="423" spans="2:65" s="12" customFormat="1" ht="11.25">
      <c r="B423" s="207"/>
      <c r="C423" s="208"/>
      <c r="D423" s="209" t="s">
        <v>151</v>
      </c>
      <c r="E423" s="210" t="s">
        <v>1</v>
      </c>
      <c r="F423" s="211" t="s">
        <v>815</v>
      </c>
      <c r="G423" s="208"/>
      <c r="H423" s="212">
        <v>17.04</v>
      </c>
      <c r="I423" s="213"/>
      <c r="J423" s="208"/>
      <c r="K423" s="208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151</v>
      </c>
      <c r="AU423" s="218" t="s">
        <v>149</v>
      </c>
      <c r="AV423" s="12" t="s">
        <v>149</v>
      </c>
      <c r="AW423" s="12" t="s">
        <v>33</v>
      </c>
      <c r="AX423" s="12" t="s">
        <v>77</v>
      </c>
      <c r="AY423" s="218" t="s">
        <v>142</v>
      </c>
    </row>
    <row r="424" spans="2:65" s="13" customFormat="1" ht="11.25">
      <c r="B424" s="219"/>
      <c r="C424" s="220"/>
      <c r="D424" s="209" t="s">
        <v>151</v>
      </c>
      <c r="E424" s="221" t="s">
        <v>1</v>
      </c>
      <c r="F424" s="222" t="s">
        <v>157</v>
      </c>
      <c r="G424" s="220"/>
      <c r="H424" s="223">
        <v>36.239999999999995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151</v>
      </c>
      <c r="AU424" s="229" t="s">
        <v>149</v>
      </c>
      <c r="AV424" s="13" t="s">
        <v>87</v>
      </c>
      <c r="AW424" s="13" t="s">
        <v>33</v>
      </c>
      <c r="AX424" s="13" t="s">
        <v>85</v>
      </c>
      <c r="AY424" s="229" t="s">
        <v>142</v>
      </c>
    </row>
    <row r="425" spans="2:65" s="11" customFormat="1" ht="22.9" customHeight="1">
      <c r="B425" s="179"/>
      <c r="C425" s="180"/>
      <c r="D425" s="181" t="s">
        <v>76</v>
      </c>
      <c r="E425" s="192" t="s">
        <v>519</v>
      </c>
      <c r="F425" s="192" t="s">
        <v>520</v>
      </c>
      <c r="G425" s="180"/>
      <c r="H425" s="180"/>
      <c r="I425" s="183"/>
      <c r="J425" s="193">
        <f>BK425</f>
        <v>0</v>
      </c>
      <c r="K425" s="180"/>
      <c r="L425" s="184"/>
      <c r="M425" s="185"/>
      <c r="N425" s="186"/>
      <c r="O425" s="186"/>
      <c r="P425" s="187">
        <f>SUM(P426:P464)</f>
        <v>0</v>
      </c>
      <c r="Q425" s="186"/>
      <c r="R425" s="187">
        <f>SUM(R426:R464)</f>
        <v>0.21525</v>
      </c>
      <c r="S425" s="186"/>
      <c r="T425" s="188">
        <f>SUM(T426:T464)</f>
        <v>0.17399999999999999</v>
      </c>
      <c r="AR425" s="189" t="s">
        <v>149</v>
      </c>
      <c r="AT425" s="190" t="s">
        <v>76</v>
      </c>
      <c r="AU425" s="190" t="s">
        <v>85</v>
      </c>
      <c r="AY425" s="189" t="s">
        <v>142</v>
      </c>
      <c r="BK425" s="191">
        <f>SUM(BK426:BK464)</f>
        <v>0</v>
      </c>
    </row>
    <row r="426" spans="2:65" s="1" customFormat="1" ht="48" customHeight="1">
      <c r="B426" s="34"/>
      <c r="C426" s="194" t="s">
        <v>515</v>
      </c>
      <c r="D426" s="194" t="s">
        <v>144</v>
      </c>
      <c r="E426" s="195" t="s">
        <v>522</v>
      </c>
      <c r="F426" s="196" t="s">
        <v>523</v>
      </c>
      <c r="G426" s="197" t="s">
        <v>361</v>
      </c>
      <c r="H426" s="198">
        <v>1</v>
      </c>
      <c r="I426" s="199"/>
      <c r="J426" s="200">
        <f>ROUND(I426*H426,2)</f>
        <v>0</v>
      </c>
      <c r="K426" s="196" t="s">
        <v>1</v>
      </c>
      <c r="L426" s="38"/>
      <c r="M426" s="201" t="s">
        <v>1</v>
      </c>
      <c r="N426" s="202" t="s">
        <v>43</v>
      </c>
      <c r="O426" s="66"/>
      <c r="P426" s="203">
        <f>O426*H426</f>
        <v>0</v>
      </c>
      <c r="Q426" s="203">
        <v>0</v>
      </c>
      <c r="R426" s="203">
        <f>Q426*H426</f>
        <v>0</v>
      </c>
      <c r="S426" s="203">
        <v>0</v>
      </c>
      <c r="T426" s="204">
        <f>S426*H426</f>
        <v>0</v>
      </c>
      <c r="AR426" s="205" t="s">
        <v>241</v>
      </c>
      <c r="AT426" s="205" t="s">
        <v>144</v>
      </c>
      <c r="AU426" s="205" t="s">
        <v>149</v>
      </c>
      <c r="AY426" s="17" t="s">
        <v>142</v>
      </c>
      <c r="BE426" s="206">
        <f>IF(N426="základní",J426,0)</f>
        <v>0</v>
      </c>
      <c r="BF426" s="206">
        <f>IF(N426="snížená",J426,0)</f>
        <v>0</v>
      </c>
      <c r="BG426" s="206">
        <f>IF(N426="zákl. přenesená",J426,0)</f>
        <v>0</v>
      </c>
      <c r="BH426" s="206">
        <f>IF(N426="sníž. přenesená",J426,0)</f>
        <v>0</v>
      </c>
      <c r="BI426" s="206">
        <f>IF(N426="nulová",J426,0)</f>
        <v>0</v>
      </c>
      <c r="BJ426" s="17" t="s">
        <v>149</v>
      </c>
      <c r="BK426" s="206">
        <f>ROUND(I426*H426,2)</f>
        <v>0</v>
      </c>
      <c r="BL426" s="17" t="s">
        <v>241</v>
      </c>
      <c r="BM426" s="205" t="s">
        <v>524</v>
      </c>
    </row>
    <row r="427" spans="2:65" s="1" customFormat="1" ht="24" customHeight="1">
      <c r="B427" s="34"/>
      <c r="C427" s="194" t="s">
        <v>521</v>
      </c>
      <c r="D427" s="194" t="s">
        <v>144</v>
      </c>
      <c r="E427" s="195" t="s">
        <v>536</v>
      </c>
      <c r="F427" s="196" t="s">
        <v>537</v>
      </c>
      <c r="G427" s="197" t="s">
        <v>385</v>
      </c>
      <c r="H427" s="198">
        <v>6</v>
      </c>
      <c r="I427" s="199"/>
      <c r="J427" s="200">
        <f>ROUND(I427*H427,2)</f>
        <v>0</v>
      </c>
      <c r="K427" s="196" t="s">
        <v>160</v>
      </c>
      <c r="L427" s="38"/>
      <c r="M427" s="201" t="s">
        <v>1</v>
      </c>
      <c r="N427" s="202" t="s">
        <v>43</v>
      </c>
      <c r="O427" s="66"/>
      <c r="P427" s="203">
        <f>O427*H427</f>
        <v>0</v>
      </c>
      <c r="Q427" s="203">
        <v>0</v>
      </c>
      <c r="R427" s="203">
        <f>Q427*H427</f>
        <v>0</v>
      </c>
      <c r="S427" s="203">
        <v>0</v>
      </c>
      <c r="T427" s="204">
        <f>S427*H427</f>
        <v>0</v>
      </c>
      <c r="AR427" s="205" t="s">
        <v>241</v>
      </c>
      <c r="AT427" s="205" t="s">
        <v>144</v>
      </c>
      <c r="AU427" s="205" t="s">
        <v>149</v>
      </c>
      <c r="AY427" s="17" t="s">
        <v>142</v>
      </c>
      <c r="BE427" s="206">
        <f>IF(N427="základní",J427,0)</f>
        <v>0</v>
      </c>
      <c r="BF427" s="206">
        <f>IF(N427="snížená",J427,0)</f>
        <v>0</v>
      </c>
      <c r="BG427" s="206">
        <f>IF(N427="zákl. přenesená",J427,0)</f>
        <v>0</v>
      </c>
      <c r="BH427" s="206">
        <f>IF(N427="sníž. přenesená",J427,0)</f>
        <v>0</v>
      </c>
      <c r="BI427" s="206">
        <f>IF(N427="nulová",J427,0)</f>
        <v>0</v>
      </c>
      <c r="BJ427" s="17" t="s">
        <v>149</v>
      </c>
      <c r="BK427" s="206">
        <f>ROUND(I427*H427,2)</f>
        <v>0</v>
      </c>
      <c r="BL427" s="17" t="s">
        <v>241</v>
      </c>
      <c r="BM427" s="205" t="s">
        <v>538</v>
      </c>
    </row>
    <row r="428" spans="2:65" s="12" customFormat="1" ht="11.25">
      <c r="B428" s="207"/>
      <c r="C428" s="208"/>
      <c r="D428" s="209" t="s">
        <v>151</v>
      </c>
      <c r="E428" s="210" t="s">
        <v>1</v>
      </c>
      <c r="F428" s="211" t="s">
        <v>887</v>
      </c>
      <c r="G428" s="208"/>
      <c r="H428" s="212">
        <v>3</v>
      </c>
      <c r="I428" s="213"/>
      <c r="J428" s="208"/>
      <c r="K428" s="208"/>
      <c r="L428" s="214"/>
      <c r="M428" s="215"/>
      <c r="N428" s="216"/>
      <c r="O428" s="216"/>
      <c r="P428" s="216"/>
      <c r="Q428" s="216"/>
      <c r="R428" s="216"/>
      <c r="S428" s="216"/>
      <c r="T428" s="217"/>
      <c r="AT428" s="218" t="s">
        <v>151</v>
      </c>
      <c r="AU428" s="218" t="s">
        <v>149</v>
      </c>
      <c r="AV428" s="12" t="s">
        <v>149</v>
      </c>
      <c r="AW428" s="12" t="s">
        <v>33</v>
      </c>
      <c r="AX428" s="12" t="s">
        <v>77</v>
      </c>
      <c r="AY428" s="218" t="s">
        <v>142</v>
      </c>
    </row>
    <row r="429" spans="2:65" s="12" customFormat="1" ht="11.25">
      <c r="B429" s="207"/>
      <c r="C429" s="208"/>
      <c r="D429" s="209" t="s">
        <v>151</v>
      </c>
      <c r="E429" s="210" t="s">
        <v>1</v>
      </c>
      <c r="F429" s="211" t="s">
        <v>888</v>
      </c>
      <c r="G429" s="208"/>
      <c r="H429" s="212">
        <v>3</v>
      </c>
      <c r="I429" s="213"/>
      <c r="J429" s="208"/>
      <c r="K429" s="208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151</v>
      </c>
      <c r="AU429" s="218" t="s">
        <v>149</v>
      </c>
      <c r="AV429" s="12" t="s">
        <v>149</v>
      </c>
      <c r="AW429" s="12" t="s">
        <v>33</v>
      </c>
      <c r="AX429" s="12" t="s">
        <v>77</v>
      </c>
      <c r="AY429" s="218" t="s">
        <v>142</v>
      </c>
    </row>
    <row r="430" spans="2:65" s="13" customFormat="1" ht="11.25">
      <c r="B430" s="219"/>
      <c r="C430" s="220"/>
      <c r="D430" s="209" t="s">
        <v>151</v>
      </c>
      <c r="E430" s="221" t="s">
        <v>1</v>
      </c>
      <c r="F430" s="222" t="s">
        <v>157</v>
      </c>
      <c r="G430" s="220"/>
      <c r="H430" s="223">
        <v>6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151</v>
      </c>
      <c r="AU430" s="229" t="s">
        <v>149</v>
      </c>
      <c r="AV430" s="13" t="s">
        <v>87</v>
      </c>
      <c r="AW430" s="13" t="s">
        <v>33</v>
      </c>
      <c r="AX430" s="13" t="s">
        <v>85</v>
      </c>
      <c r="AY430" s="229" t="s">
        <v>142</v>
      </c>
    </row>
    <row r="431" spans="2:65" s="1" customFormat="1" ht="24" customHeight="1">
      <c r="B431" s="34"/>
      <c r="C431" s="251" t="s">
        <v>525</v>
      </c>
      <c r="D431" s="251" t="s">
        <v>343</v>
      </c>
      <c r="E431" s="252" t="s">
        <v>542</v>
      </c>
      <c r="F431" s="253" t="s">
        <v>543</v>
      </c>
      <c r="G431" s="254" t="s">
        <v>385</v>
      </c>
      <c r="H431" s="255">
        <v>3</v>
      </c>
      <c r="I431" s="256"/>
      <c r="J431" s="257">
        <f>ROUND(I431*H431,2)</f>
        <v>0</v>
      </c>
      <c r="K431" s="253" t="s">
        <v>160</v>
      </c>
      <c r="L431" s="258"/>
      <c r="M431" s="259" t="s">
        <v>1</v>
      </c>
      <c r="N431" s="260" t="s">
        <v>43</v>
      </c>
      <c r="O431" s="66"/>
      <c r="P431" s="203">
        <f>O431*H431</f>
        <v>0</v>
      </c>
      <c r="Q431" s="203">
        <v>1.4999999999999999E-2</v>
      </c>
      <c r="R431" s="203">
        <f>Q431*H431</f>
        <v>4.4999999999999998E-2</v>
      </c>
      <c r="S431" s="203">
        <v>0</v>
      </c>
      <c r="T431" s="204">
        <f>S431*H431</f>
        <v>0</v>
      </c>
      <c r="AR431" s="205" t="s">
        <v>342</v>
      </c>
      <c r="AT431" s="205" t="s">
        <v>343</v>
      </c>
      <c r="AU431" s="205" t="s">
        <v>149</v>
      </c>
      <c r="AY431" s="17" t="s">
        <v>142</v>
      </c>
      <c r="BE431" s="206">
        <f>IF(N431="základní",J431,0)</f>
        <v>0</v>
      </c>
      <c r="BF431" s="206">
        <f>IF(N431="snížená",J431,0)</f>
        <v>0</v>
      </c>
      <c r="BG431" s="206">
        <f>IF(N431="zákl. přenesená",J431,0)</f>
        <v>0</v>
      </c>
      <c r="BH431" s="206">
        <f>IF(N431="sníž. přenesená",J431,0)</f>
        <v>0</v>
      </c>
      <c r="BI431" s="206">
        <f>IF(N431="nulová",J431,0)</f>
        <v>0</v>
      </c>
      <c r="BJ431" s="17" t="s">
        <v>149</v>
      </c>
      <c r="BK431" s="206">
        <f>ROUND(I431*H431,2)</f>
        <v>0</v>
      </c>
      <c r="BL431" s="17" t="s">
        <v>241</v>
      </c>
      <c r="BM431" s="205" t="s">
        <v>544</v>
      </c>
    </row>
    <row r="432" spans="2:65" s="12" customFormat="1" ht="11.25">
      <c r="B432" s="207"/>
      <c r="C432" s="208"/>
      <c r="D432" s="209" t="s">
        <v>151</v>
      </c>
      <c r="E432" s="210" t="s">
        <v>1</v>
      </c>
      <c r="F432" s="211" t="s">
        <v>545</v>
      </c>
      <c r="G432" s="208"/>
      <c r="H432" s="212">
        <v>1</v>
      </c>
      <c r="I432" s="213"/>
      <c r="J432" s="208"/>
      <c r="K432" s="208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151</v>
      </c>
      <c r="AU432" s="218" t="s">
        <v>149</v>
      </c>
      <c r="AV432" s="12" t="s">
        <v>149</v>
      </c>
      <c r="AW432" s="12" t="s">
        <v>33</v>
      </c>
      <c r="AX432" s="12" t="s">
        <v>77</v>
      </c>
      <c r="AY432" s="218" t="s">
        <v>142</v>
      </c>
    </row>
    <row r="433" spans="2:65" s="12" customFormat="1" ht="11.25">
      <c r="B433" s="207"/>
      <c r="C433" s="208"/>
      <c r="D433" s="209" t="s">
        <v>151</v>
      </c>
      <c r="E433" s="210" t="s">
        <v>1</v>
      </c>
      <c r="F433" s="211" t="s">
        <v>508</v>
      </c>
      <c r="G433" s="208"/>
      <c r="H433" s="212">
        <v>1</v>
      </c>
      <c r="I433" s="213"/>
      <c r="J433" s="208"/>
      <c r="K433" s="208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151</v>
      </c>
      <c r="AU433" s="218" t="s">
        <v>149</v>
      </c>
      <c r="AV433" s="12" t="s">
        <v>149</v>
      </c>
      <c r="AW433" s="12" t="s">
        <v>33</v>
      </c>
      <c r="AX433" s="12" t="s">
        <v>77</v>
      </c>
      <c r="AY433" s="218" t="s">
        <v>142</v>
      </c>
    </row>
    <row r="434" spans="2:65" s="12" customFormat="1" ht="11.25">
      <c r="B434" s="207"/>
      <c r="C434" s="208"/>
      <c r="D434" s="209" t="s">
        <v>151</v>
      </c>
      <c r="E434" s="210" t="s">
        <v>1</v>
      </c>
      <c r="F434" s="211" t="s">
        <v>367</v>
      </c>
      <c r="G434" s="208"/>
      <c r="H434" s="212">
        <v>1</v>
      </c>
      <c r="I434" s="213"/>
      <c r="J434" s="208"/>
      <c r="K434" s="208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151</v>
      </c>
      <c r="AU434" s="218" t="s">
        <v>149</v>
      </c>
      <c r="AV434" s="12" t="s">
        <v>149</v>
      </c>
      <c r="AW434" s="12" t="s">
        <v>33</v>
      </c>
      <c r="AX434" s="12" t="s">
        <v>77</v>
      </c>
      <c r="AY434" s="218" t="s">
        <v>142</v>
      </c>
    </row>
    <row r="435" spans="2:65" s="13" customFormat="1" ht="11.25">
      <c r="B435" s="219"/>
      <c r="C435" s="220"/>
      <c r="D435" s="209" t="s">
        <v>151</v>
      </c>
      <c r="E435" s="221" t="s">
        <v>1</v>
      </c>
      <c r="F435" s="222" t="s">
        <v>157</v>
      </c>
      <c r="G435" s="220"/>
      <c r="H435" s="223">
        <v>3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151</v>
      </c>
      <c r="AU435" s="229" t="s">
        <v>149</v>
      </c>
      <c r="AV435" s="13" t="s">
        <v>87</v>
      </c>
      <c r="AW435" s="13" t="s">
        <v>33</v>
      </c>
      <c r="AX435" s="13" t="s">
        <v>85</v>
      </c>
      <c r="AY435" s="229" t="s">
        <v>142</v>
      </c>
    </row>
    <row r="436" spans="2:65" s="1" customFormat="1" ht="24" customHeight="1">
      <c r="B436" s="34"/>
      <c r="C436" s="251" t="s">
        <v>531</v>
      </c>
      <c r="D436" s="251" t="s">
        <v>343</v>
      </c>
      <c r="E436" s="252" t="s">
        <v>547</v>
      </c>
      <c r="F436" s="253" t="s">
        <v>548</v>
      </c>
      <c r="G436" s="254" t="s">
        <v>385</v>
      </c>
      <c r="H436" s="255">
        <v>3</v>
      </c>
      <c r="I436" s="256"/>
      <c r="J436" s="257">
        <f>ROUND(I436*H436,2)</f>
        <v>0</v>
      </c>
      <c r="K436" s="253" t="s">
        <v>160</v>
      </c>
      <c r="L436" s="258"/>
      <c r="M436" s="259" t="s">
        <v>1</v>
      </c>
      <c r="N436" s="260" t="s">
        <v>43</v>
      </c>
      <c r="O436" s="66"/>
      <c r="P436" s="203">
        <f>O436*H436</f>
        <v>0</v>
      </c>
      <c r="Q436" s="203">
        <v>2.1000000000000001E-2</v>
      </c>
      <c r="R436" s="203">
        <f>Q436*H436</f>
        <v>6.3E-2</v>
      </c>
      <c r="S436" s="203">
        <v>0</v>
      </c>
      <c r="T436" s="204">
        <f>S436*H436</f>
        <v>0</v>
      </c>
      <c r="AR436" s="205" t="s">
        <v>342</v>
      </c>
      <c r="AT436" s="205" t="s">
        <v>343</v>
      </c>
      <c r="AU436" s="205" t="s">
        <v>149</v>
      </c>
      <c r="AY436" s="17" t="s">
        <v>142</v>
      </c>
      <c r="BE436" s="206">
        <f>IF(N436="základní",J436,0)</f>
        <v>0</v>
      </c>
      <c r="BF436" s="206">
        <f>IF(N436="snížená",J436,0)</f>
        <v>0</v>
      </c>
      <c r="BG436" s="206">
        <f>IF(N436="zákl. přenesená",J436,0)</f>
        <v>0</v>
      </c>
      <c r="BH436" s="206">
        <f>IF(N436="sníž. přenesená",J436,0)</f>
        <v>0</v>
      </c>
      <c r="BI436" s="206">
        <f>IF(N436="nulová",J436,0)</f>
        <v>0</v>
      </c>
      <c r="BJ436" s="17" t="s">
        <v>149</v>
      </c>
      <c r="BK436" s="206">
        <f>ROUND(I436*H436,2)</f>
        <v>0</v>
      </c>
      <c r="BL436" s="17" t="s">
        <v>241</v>
      </c>
      <c r="BM436" s="205" t="s">
        <v>549</v>
      </c>
    </row>
    <row r="437" spans="2:65" s="12" customFormat="1" ht="11.25">
      <c r="B437" s="207"/>
      <c r="C437" s="208"/>
      <c r="D437" s="209" t="s">
        <v>151</v>
      </c>
      <c r="E437" s="210" t="s">
        <v>1</v>
      </c>
      <c r="F437" s="211" t="s">
        <v>550</v>
      </c>
      <c r="G437" s="208"/>
      <c r="H437" s="212">
        <v>1</v>
      </c>
      <c r="I437" s="213"/>
      <c r="J437" s="208"/>
      <c r="K437" s="208"/>
      <c r="L437" s="214"/>
      <c r="M437" s="215"/>
      <c r="N437" s="216"/>
      <c r="O437" s="216"/>
      <c r="P437" s="216"/>
      <c r="Q437" s="216"/>
      <c r="R437" s="216"/>
      <c r="S437" s="216"/>
      <c r="T437" s="217"/>
      <c r="AT437" s="218" t="s">
        <v>151</v>
      </c>
      <c r="AU437" s="218" t="s">
        <v>149</v>
      </c>
      <c r="AV437" s="12" t="s">
        <v>149</v>
      </c>
      <c r="AW437" s="12" t="s">
        <v>33</v>
      </c>
      <c r="AX437" s="12" t="s">
        <v>77</v>
      </c>
      <c r="AY437" s="218" t="s">
        <v>142</v>
      </c>
    </row>
    <row r="438" spans="2:65" s="12" customFormat="1" ht="11.25">
      <c r="B438" s="207"/>
      <c r="C438" s="208"/>
      <c r="D438" s="209" t="s">
        <v>151</v>
      </c>
      <c r="E438" s="210" t="s">
        <v>1</v>
      </c>
      <c r="F438" s="211" t="s">
        <v>551</v>
      </c>
      <c r="G438" s="208"/>
      <c r="H438" s="212">
        <v>1</v>
      </c>
      <c r="I438" s="213"/>
      <c r="J438" s="208"/>
      <c r="K438" s="208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151</v>
      </c>
      <c r="AU438" s="218" t="s">
        <v>149</v>
      </c>
      <c r="AV438" s="12" t="s">
        <v>149</v>
      </c>
      <c r="AW438" s="12" t="s">
        <v>33</v>
      </c>
      <c r="AX438" s="12" t="s">
        <v>77</v>
      </c>
      <c r="AY438" s="218" t="s">
        <v>142</v>
      </c>
    </row>
    <row r="439" spans="2:65" s="12" customFormat="1" ht="11.25">
      <c r="B439" s="207"/>
      <c r="C439" s="208"/>
      <c r="D439" s="209" t="s">
        <v>151</v>
      </c>
      <c r="E439" s="210" t="s">
        <v>1</v>
      </c>
      <c r="F439" s="211" t="s">
        <v>889</v>
      </c>
      <c r="G439" s="208"/>
      <c r="H439" s="212">
        <v>1</v>
      </c>
      <c r="I439" s="213"/>
      <c r="J439" s="208"/>
      <c r="K439" s="208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151</v>
      </c>
      <c r="AU439" s="218" t="s">
        <v>149</v>
      </c>
      <c r="AV439" s="12" t="s">
        <v>149</v>
      </c>
      <c r="AW439" s="12" t="s">
        <v>33</v>
      </c>
      <c r="AX439" s="12" t="s">
        <v>77</v>
      </c>
      <c r="AY439" s="218" t="s">
        <v>142</v>
      </c>
    </row>
    <row r="440" spans="2:65" s="13" customFormat="1" ht="11.25">
      <c r="B440" s="219"/>
      <c r="C440" s="220"/>
      <c r="D440" s="209" t="s">
        <v>151</v>
      </c>
      <c r="E440" s="221" t="s">
        <v>1</v>
      </c>
      <c r="F440" s="222" t="s">
        <v>157</v>
      </c>
      <c r="G440" s="220"/>
      <c r="H440" s="223">
        <v>3</v>
      </c>
      <c r="I440" s="224"/>
      <c r="J440" s="220"/>
      <c r="K440" s="220"/>
      <c r="L440" s="225"/>
      <c r="M440" s="226"/>
      <c r="N440" s="227"/>
      <c r="O440" s="227"/>
      <c r="P440" s="227"/>
      <c r="Q440" s="227"/>
      <c r="R440" s="227"/>
      <c r="S440" s="227"/>
      <c r="T440" s="228"/>
      <c r="AT440" s="229" t="s">
        <v>151</v>
      </c>
      <c r="AU440" s="229" t="s">
        <v>149</v>
      </c>
      <c r="AV440" s="13" t="s">
        <v>87</v>
      </c>
      <c r="AW440" s="13" t="s">
        <v>33</v>
      </c>
      <c r="AX440" s="13" t="s">
        <v>85</v>
      </c>
      <c r="AY440" s="229" t="s">
        <v>142</v>
      </c>
    </row>
    <row r="441" spans="2:65" s="1" customFormat="1" ht="16.5" customHeight="1">
      <c r="B441" s="34"/>
      <c r="C441" s="194" t="s">
        <v>535</v>
      </c>
      <c r="D441" s="194" t="s">
        <v>144</v>
      </c>
      <c r="E441" s="195" t="s">
        <v>558</v>
      </c>
      <c r="F441" s="196" t="s">
        <v>559</v>
      </c>
      <c r="G441" s="197" t="s">
        <v>385</v>
      </c>
      <c r="H441" s="198">
        <v>6</v>
      </c>
      <c r="I441" s="199"/>
      <c r="J441" s="200">
        <f>ROUND(I441*H441,2)</f>
        <v>0</v>
      </c>
      <c r="K441" s="196" t="s">
        <v>160</v>
      </c>
      <c r="L441" s="38"/>
      <c r="M441" s="201" t="s">
        <v>1</v>
      </c>
      <c r="N441" s="202" t="s">
        <v>43</v>
      </c>
      <c r="O441" s="66"/>
      <c r="P441" s="203">
        <f>O441*H441</f>
        <v>0</v>
      </c>
      <c r="Q441" s="203">
        <v>0</v>
      </c>
      <c r="R441" s="203">
        <f>Q441*H441</f>
        <v>0</v>
      </c>
      <c r="S441" s="203">
        <v>0</v>
      </c>
      <c r="T441" s="204">
        <f>S441*H441</f>
        <v>0</v>
      </c>
      <c r="AR441" s="205" t="s">
        <v>241</v>
      </c>
      <c r="AT441" s="205" t="s">
        <v>144</v>
      </c>
      <c r="AU441" s="205" t="s">
        <v>149</v>
      </c>
      <c r="AY441" s="17" t="s">
        <v>142</v>
      </c>
      <c r="BE441" s="206">
        <f>IF(N441="základní",J441,0)</f>
        <v>0</v>
      </c>
      <c r="BF441" s="206">
        <f>IF(N441="snížená",J441,0)</f>
        <v>0</v>
      </c>
      <c r="BG441" s="206">
        <f>IF(N441="zákl. přenesená",J441,0)</f>
        <v>0</v>
      </c>
      <c r="BH441" s="206">
        <f>IF(N441="sníž. přenesená",J441,0)</f>
        <v>0</v>
      </c>
      <c r="BI441" s="206">
        <f>IF(N441="nulová",J441,0)</f>
        <v>0</v>
      </c>
      <c r="BJ441" s="17" t="s">
        <v>149</v>
      </c>
      <c r="BK441" s="206">
        <f>ROUND(I441*H441,2)</f>
        <v>0</v>
      </c>
      <c r="BL441" s="17" t="s">
        <v>241</v>
      </c>
      <c r="BM441" s="205" t="s">
        <v>560</v>
      </c>
    </row>
    <row r="442" spans="2:65" s="12" customFormat="1" ht="11.25">
      <c r="B442" s="207"/>
      <c r="C442" s="208"/>
      <c r="D442" s="209" t="s">
        <v>151</v>
      </c>
      <c r="E442" s="210" t="s">
        <v>1</v>
      </c>
      <c r="F442" s="211" t="s">
        <v>887</v>
      </c>
      <c r="G442" s="208"/>
      <c r="H442" s="212">
        <v>3</v>
      </c>
      <c r="I442" s="213"/>
      <c r="J442" s="208"/>
      <c r="K442" s="208"/>
      <c r="L442" s="214"/>
      <c r="M442" s="215"/>
      <c r="N442" s="216"/>
      <c r="O442" s="216"/>
      <c r="P442" s="216"/>
      <c r="Q442" s="216"/>
      <c r="R442" s="216"/>
      <c r="S442" s="216"/>
      <c r="T442" s="217"/>
      <c r="AT442" s="218" t="s">
        <v>151</v>
      </c>
      <c r="AU442" s="218" t="s">
        <v>149</v>
      </c>
      <c r="AV442" s="12" t="s">
        <v>149</v>
      </c>
      <c r="AW442" s="12" t="s">
        <v>33</v>
      </c>
      <c r="AX442" s="12" t="s">
        <v>77</v>
      </c>
      <c r="AY442" s="218" t="s">
        <v>142</v>
      </c>
    </row>
    <row r="443" spans="2:65" s="12" customFormat="1" ht="11.25">
      <c r="B443" s="207"/>
      <c r="C443" s="208"/>
      <c r="D443" s="209" t="s">
        <v>151</v>
      </c>
      <c r="E443" s="210" t="s">
        <v>1</v>
      </c>
      <c r="F443" s="211" t="s">
        <v>888</v>
      </c>
      <c r="G443" s="208"/>
      <c r="H443" s="212">
        <v>3</v>
      </c>
      <c r="I443" s="213"/>
      <c r="J443" s="208"/>
      <c r="K443" s="208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151</v>
      </c>
      <c r="AU443" s="218" t="s">
        <v>149</v>
      </c>
      <c r="AV443" s="12" t="s">
        <v>149</v>
      </c>
      <c r="AW443" s="12" t="s">
        <v>33</v>
      </c>
      <c r="AX443" s="12" t="s">
        <v>77</v>
      </c>
      <c r="AY443" s="218" t="s">
        <v>142</v>
      </c>
    </row>
    <row r="444" spans="2:65" s="13" customFormat="1" ht="11.25">
      <c r="B444" s="219"/>
      <c r="C444" s="220"/>
      <c r="D444" s="209" t="s">
        <v>151</v>
      </c>
      <c r="E444" s="221" t="s">
        <v>1</v>
      </c>
      <c r="F444" s="222" t="s">
        <v>157</v>
      </c>
      <c r="G444" s="220"/>
      <c r="H444" s="223">
        <v>6</v>
      </c>
      <c r="I444" s="224"/>
      <c r="J444" s="220"/>
      <c r="K444" s="220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151</v>
      </c>
      <c r="AU444" s="229" t="s">
        <v>149</v>
      </c>
      <c r="AV444" s="13" t="s">
        <v>87</v>
      </c>
      <c r="AW444" s="13" t="s">
        <v>33</v>
      </c>
      <c r="AX444" s="13" t="s">
        <v>85</v>
      </c>
      <c r="AY444" s="229" t="s">
        <v>142</v>
      </c>
    </row>
    <row r="445" spans="2:65" s="1" customFormat="1" ht="24" customHeight="1">
      <c r="B445" s="34"/>
      <c r="C445" s="251" t="s">
        <v>541</v>
      </c>
      <c r="D445" s="251" t="s">
        <v>343</v>
      </c>
      <c r="E445" s="252" t="s">
        <v>562</v>
      </c>
      <c r="F445" s="253" t="s">
        <v>563</v>
      </c>
      <c r="G445" s="254" t="s">
        <v>385</v>
      </c>
      <c r="H445" s="255">
        <v>6</v>
      </c>
      <c r="I445" s="256"/>
      <c r="J445" s="257">
        <f>ROUND(I445*H445,2)</f>
        <v>0</v>
      </c>
      <c r="K445" s="253" t="s">
        <v>160</v>
      </c>
      <c r="L445" s="258"/>
      <c r="M445" s="259" t="s">
        <v>1</v>
      </c>
      <c r="N445" s="260" t="s">
        <v>43</v>
      </c>
      <c r="O445" s="66"/>
      <c r="P445" s="203">
        <f>O445*H445</f>
        <v>0</v>
      </c>
      <c r="Q445" s="203">
        <v>1.1999999999999999E-3</v>
      </c>
      <c r="R445" s="203">
        <f>Q445*H445</f>
        <v>7.1999999999999998E-3</v>
      </c>
      <c r="S445" s="203">
        <v>0</v>
      </c>
      <c r="T445" s="204">
        <f>S445*H445</f>
        <v>0</v>
      </c>
      <c r="AR445" s="205" t="s">
        <v>342</v>
      </c>
      <c r="AT445" s="205" t="s">
        <v>343</v>
      </c>
      <c r="AU445" s="205" t="s">
        <v>149</v>
      </c>
      <c r="AY445" s="17" t="s">
        <v>142</v>
      </c>
      <c r="BE445" s="206">
        <f>IF(N445="základní",J445,0)</f>
        <v>0</v>
      </c>
      <c r="BF445" s="206">
        <f>IF(N445="snížená",J445,0)</f>
        <v>0</v>
      </c>
      <c r="BG445" s="206">
        <f>IF(N445="zákl. přenesená",J445,0)</f>
        <v>0</v>
      </c>
      <c r="BH445" s="206">
        <f>IF(N445="sníž. přenesená",J445,0)</f>
        <v>0</v>
      </c>
      <c r="BI445" s="206">
        <f>IF(N445="nulová",J445,0)</f>
        <v>0</v>
      </c>
      <c r="BJ445" s="17" t="s">
        <v>149</v>
      </c>
      <c r="BK445" s="206">
        <f>ROUND(I445*H445,2)</f>
        <v>0</v>
      </c>
      <c r="BL445" s="17" t="s">
        <v>241</v>
      </c>
      <c r="BM445" s="205" t="s">
        <v>564</v>
      </c>
    </row>
    <row r="446" spans="2:65" s="12" customFormat="1" ht="11.25">
      <c r="B446" s="207"/>
      <c r="C446" s="208"/>
      <c r="D446" s="209" t="s">
        <v>151</v>
      </c>
      <c r="E446" s="210" t="s">
        <v>1</v>
      </c>
      <c r="F446" s="211" t="s">
        <v>887</v>
      </c>
      <c r="G446" s="208"/>
      <c r="H446" s="212">
        <v>3</v>
      </c>
      <c r="I446" s="213"/>
      <c r="J446" s="208"/>
      <c r="K446" s="208"/>
      <c r="L446" s="214"/>
      <c r="M446" s="215"/>
      <c r="N446" s="216"/>
      <c r="O446" s="216"/>
      <c r="P446" s="216"/>
      <c r="Q446" s="216"/>
      <c r="R446" s="216"/>
      <c r="S446" s="216"/>
      <c r="T446" s="217"/>
      <c r="AT446" s="218" t="s">
        <v>151</v>
      </c>
      <c r="AU446" s="218" t="s">
        <v>149</v>
      </c>
      <c r="AV446" s="12" t="s">
        <v>149</v>
      </c>
      <c r="AW446" s="12" t="s">
        <v>33</v>
      </c>
      <c r="AX446" s="12" t="s">
        <v>77</v>
      </c>
      <c r="AY446" s="218" t="s">
        <v>142</v>
      </c>
    </row>
    <row r="447" spans="2:65" s="12" customFormat="1" ht="11.25">
      <c r="B447" s="207"/>
      <c r="C447" s="208"/>
      <c r="D447" s="209" t="s">
        <v>151</v>
      </c>
      <c r="E447" s="210" t="s">
        <v>1</v>
      </c>
      <c r="F447" s="211" t="s">
        <v>888</v>
      </c>
      <c r="G447" s="208"/>
      <c r="H447" s="212">
        <v>3</v>
      </c>
      <c r="I447" s="213"/>
      <c r="J447" s="208"/>
      <c r="K447" s="208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151</v>
      </c>
      <c r="AU447" s="218" t="s">
        <v>149</v>
      </c>
      <c r="AV447" s="12" t="s">
        <v>149</v>
      </c>
      <c r="AW447" s="12" t="s">
        <v>33</v>
      </c>
      <c r="AX447" s="12" t="s">
        <v>77</v>
      </c>
      <c r="AY447" s="218" t="s">
        <v>142</v>
      </c>
    </row>
    <row r="448" spans="2:65" s="13" customFormat="1" ht="11.25">
      <c r="B448" s="219"/>
      <c r="C448" s="220"/>
      <c r="D448" s="209" t="s">
        <v>151</v>
      </c>
      <c r="E448" s="221" t="s">
        <v>1</v>
      </c>
      <c r="F448" s="222" t="s">
        <v>157</v>
      </c>
      <c r="G448" s="220"/>
      <c r="H448" s="223">
        <v>6</v>
      </c>
      <c r="I448" s="224"/>
      <c r="J448" s="220"/>
      <c r="K448" s="220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151</v>
      </c>
      <c r="AU448" s="229" t="s">
        <v>149</v>
      </c>
      <c r="AV448" s="13" t="s">
        <v>87</v>
      </c>
      <c r="AW448" s="13" t="s">
        <v>33</v>
      </c>
      <c r="AX448" s="13" t="s">
        <v>85</v>
      </c>
      <c r="AY448" s="229" t="s">
        <v>142</v>
      </c>
    </row>
    <row r="449" spans="2:65" s="1" customFormat="1" ht="24" customHeight="1">
      <c r="B449" s="34"/>
      <c r="C449" s="194" t="s">
        <v>546</v>
      </c>
      <c r="D449" s="194" t="s">
        <v>144</v>
      </c>
      <c r="E449" s="195" t="s">
        <v>566</v>
      </c>
      <c r="F449" s="196" t="s">
        <v>567</v>
      </c>
      <c r="G449" s="197" t="s">
        <v>385</v>
      </c>
      <c r="H449" s="198">
        <v>6</v>
      </c>
      <c r="I449" s="199"/>
      <c r="J449" s="200">
        <f>ROUND(I449*H449,2)</f>
        <v>0</v>
      </c>
      <c r="K449" s="196" t="s">
        <v>160</v>
      </c>
      <c r="L449" s="38"/>
      <c r="M449" s="201" t="s">
        <v>1</v>
      </c>
      <c r="N449" s="202" t="s">
        <v>43</v>
      </c>
      <c r="O449" s="66"/>
      <c r="P449" s="203">
        <f>O449*H449</f>
        <v>0</v>
      </c>
      <c r="Q449" s="203">
        <v>4.6999999999999999E-4</v>
      </c>
      <c r="R449" s="203">
        <f>Q449*H449</f>
        <v>2.82E-3</v>
      </c>
      <c r="S449" s="203">
        <v>0</v>
      </c>
      <c r="T449" s="204">
        <f>S449*H449</f>
        <v>0</v>
      </c>
      <c r="AR449" s="205" t="s">
        <v>241</v>
      </c>
      <c r="AT449" s="205" t="s">
        <v>144</v>
      </c>
      <c r="AU449" s="205" t="s">
        <v>149</v>
      </c>
      <c r="AY449" s="17" t="s">
        <v>142</v>
      </c>
      <c r="BE449" s="206">
        <f>IF(N449="základní",J449,0)</f>
        <v>0</v>
      </c>
      <c r="BF449" s="206">
        <f>IF(N449="snížená",J449,0)</f>
        <v>0</v>
      </c>
      <c r="BG449" s="206">
        <f>IF(N449="zákl. přenesená",J449,0)</f>
        <v>0</v>
      </c>
      <c r="BH449" s="206">
        <f>IF(N449="sníž. přenesená",J449,0)</f>
        <v>0</v>
      </c>
      <c r="BI449" s="206">
        <f>IF(N449="nulová",J449,0)</f>
        <v>0</v>
      </c>
      <c r="BJ449" s="17" t="s">
        <v>149</v>
      </c>
      <c r="BK449" s="206">
        <f>ROUND(I449*H449,2)</f>
        <v>0</v>
      </c>
      <c r="BL449" s="17" t="s">
        <v>241</v>
      </c>
      <c r="BM449" s="205" t="s">
        <v>568</v>
      </c>
    </row>
    <row r="450" spans="2:65" s="12" customFormat="1" ht="11.25">
      <c r="B450" s="207"/>
      <c r="C450" s="208"/>
      <c r="D450" s="209" t="s">
        <v>151</v>
      </c>
      <c r="E450" s="210" t="s">
        <v>1</v>
      </c>
      <c r="F450" s="211" t="s">
        <v>887</v>
      </c>
      <c r="G450" s="208"/>
      <c r="H450" s="212">
        <v>3</v>
      </c>
      <c r="I450" s="213"/>
      <c r="J450" s="208"/>
      <c r="K450" s="208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151</v>
      </c>
      <c r="AU450" s="218" t="s">
        <v>149</v>
      </c>
      <c r="AV450" s="12" t="s">
        <v>149</v>
      </c>
      <c r="AW450" s="12" t="s">
        <v>33</v>
      </c>
      <c r="AX450" s="12" t="s">
        <v>77</v>
      </c>
      <c r="AY450" s="218" t="s">
        <v>142</v>
      </c>
    </row>
    <row r="451" spans="2:65" s="12" customFormat="1" ht="11.25">
      <c r="B451" s="207"/>
      <c r="C451" s="208"/>
      <c r="D451" s="209" t="s">
        <v>151</v>
      </c>
      <c r="E451" s="210" t="s">
        <v>1</v>
      </c>
      <c r="F451" s="211" t="s">
        <v>888</v>
      </c>
      <c r="G451" s="208"/>
      <c r="H451" s="212">
        <v>3</v>
      </c>
      <c r="I451" s="213"/>
      <c r="J451" s="208"/>
      <c r="K451" s="208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151</v>
      </c>
      <c r="AU451" s="218" t="s">
        <v>149</v>
      </c>
      <c r="AV451" s="12" t="s">
        <v>149</v>
      </c>
      <c r="AW451" s="12" t="s">
        <v>33</v>
      </c>
      <c r="AX451" s="12" t="s">
        <v>77</v>
      </c>
      <c r="AY451" s="218" t="s">
        <v>142</v>
      </c>
    </row>
    <row r="452" spans="2:65" s="13" customFormat="1" ht="11.25">
      <c r="B452" s="219"/>
      <c r="C452" s="220"/>
      <c r="D452" s="209" t="s">
        <v>151</v>
      </c>
      <c r="E452" s="221" t="s">
        <v>1</v>
      </c>
      <c r="F452" s="222" t="s">
        <v>157</v>
      </c>
      <c r="G452" s="220"/>
      <c r="H452" s="223">
        <v>6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151</v>
      </c>
      <c r="AU452" s="229" t="s">
        <v>149</v>
      </c>
      <c r="AV452" s="13" t="s">
        <v>87</v>
      </c>
      <c r="AW452" s="13" t="s">
        <v>33</v>
      </c>
      <c r="AX452" s="13" t="s">
        <v>85</v>
      </c>
      <c r="AY452" s="229" t="s">
        <v>142</v>
      </c>
    </row>
    <row r="453" spans="2:65" s="1" customFormat="1" ht="24" customHeight="1">
      <c r="B453" s="34"/>
      <c r="C453" s="251" t="s">
        <v>553</v>
      </c>
      <c r="D453" s="251" t="s">
        <v>343</v>
      </c>
      <c r="E453" s="252" t="s">
        <v>570</v>
      </c>
      <c r="F453" s="253" t="s">
        <v>571</v>
      </c>
      <c r="G453" s="254" t="s">
        <v>385</v>
      </c>
      <c r="H453" s="255">
        <v>6</v>
      </c>
      <c r="I453" s="256"/>
      <c r="J453" s="257">
        <f>ROUND(I453*H453,2)</f>
        <v>0</v>
      </c>
      <c r="K453" s="253" t="s">
        <v>160</v>
      </c>
      <c r="L453" s="258"/>
      <c r="M453" s="259" t="s">
        <v>1</v>
      </c>
      <c r="N453" s="260" t="s">
        <v>43</v>
      </c>
      <c r="O453" s="66"/>
      <c r="P453" s="203">
        <f>O453*H453</f>
        <v>0</v>
      </c>
      <c r="Q453" s="203">
        <v>1.6E-2</v>
      </c>
      <c r="R453" s="203">
        <f>Q453*H453</f>
        <v>9.6000000000000002E-2</v>
      </c>
      <c r="S453" s="203">
        <v>0</v>
      </c>
      <c r="T453" s="204">
        <f>S453*H453</f>
        <v>0</v>
      </c>
      <c r="AR453" s="205" t="s">
        <v>572</v>
      </c>
      <c r="AT453" s="205" t="s">
        <v>343</v>
      </c>
      <c r="AU453" s="205" t="s">
        <v>149</v>
      </c>
      <c r="AY453" s="17" t="s">
        <v>142</v>
      </c>
      <c r="BE453" s="206">
        <f>IF(N453="základní",J453,0)</f>
        <v>0</v>
      </c>
      <c r="BF453" s="206">
        <f>IF(N453="snížená",J453,0)</f>
        <v>0</v>
      </c>
      <c r="BG453" s="206">
        <f>IF(N453="zákl. přenesená",J453,0)</f>
        <v>0</v>
      </c>
      <c r="BH453" s="206">
        <f>IF(N453="sníž. přenesená",J453,0)</f>
        <v>0</v>
      </c>
      <c r="BI453" s="206">
        <f>IF(N453="nulová",J453,0)</f>
        <v>0</v>
      </c>
      <c r="BJ453" s="17" t="s">
        <v>149</v>
      </c>
      <c r="BK453" s="206">
        <f>ROUND(I453*H453,2)</f>
        <v>0</v>
      </c>
      <c r="BL453" s="17" t="s">
        <v>572</v>
      </c>
      <c r="BM453" s="205" t="s">
        <v>573</v>
      </c>
    </row>
    <row r="454" spans="2:65" s="12" customFormat="1" ht="11.25">
      <c r="B454" s="207"/>
      <c r="C454" s="208"/>
      <c r="D454" s="209" t="s">
        <v>151</v>
      </c>
      <c r="E454" s="210" t="s">
        <v>1</v>
      </c>
      <c r="F454" s="211" t="s">
        <v>887</v>
      </c>
      <c r="G454" s="208"/>
      <c r="H454" s="212">
        <v>3</v>
      </c>
      <c r="I454" s="213"/>
      <c r="J454" s="208"/>
      <c r="K454" s="208"/>
      <c r="L454" s="214"/>
      <c r="M454" s="215"/>
      <c r="N454" s="216"/>
      <c r="O454" s="216"/>
      <c r="P454" s="216"/>
      <c r="Q454" s="216"/>
      <c r="R454" s="216"/>
      <c r="S454" s="216"/>
      <c r="T454" s="217"/>
      <c r="AT454" s="218" t="s">
        <v>151</v>
      </c>
      <c r="AU454" s="218" t="s">
        <v>149</v>
      </c>
      <c r="AV454" s="12" t="s">
        <v>149</v>
      </c>
      <c r="AW454" s="12" t="s">
        <v>33</v>
      </c>
      <c r="AX454" s="12" t="s">
        <v>77</v>
      </c>
      <c r="AY454" s="218" t="s">
        <v>142</v>
      </c>
    </row>
    <row r="455" spans="2:65" s="12" customFormat="1" ht="11.25">
      <c r="B455" s="207"/>
      <c r="C455" s="208"/>
      <c r="D455" s="209" t="s">
        <v>151</v>
      </c>
      <c r="E455" s="210" t="s">
        <v>1</v>
      </c>
      <c r="F455" s="211" t="s">
        <v>888</v>
      </c>
      <c r="G455" s="208"/>
      <c r="H455" s="212">
        <v>3</v>
      </c>
      <c r="I455" s="213"/>
      <c r="J455" s="208"/>
      <c r="K455" s="208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151</v>
      </c>
      <c r="AU455" s="218" t="s">
        <v>149</v>
      </c>
      <c r="AV455" s="12" t="s">
        <v>149</v>
      </c>
      <c r="AW455" s="12" t="s">
        <v>33</v>
      </c>
      <c r="AX455" s="12" t="s">
        <v>77</v>
      </c>
      <c r="AY455" s="218" t="s">
        <v>142</v>
      </c>
    </row>
    <row r="456" spans="2:65" s="13" customFormat="1" ht="11.25">
      <c r="B456" s="219"/>
      <c r="C456" s="220"/>
      <c r="D456" s="209" t="s">
        <v>151</v>
      </c>
      <c r="E456" s="221" t="s">
        <v>1</v>
      </c>
      <c r="F456" s="222" t="s">
        <v>157</v>
      </c>
      <c r="G456" s="220"/>
      <c r="H456" s="223">
        <v>6</v>
      </c>
      <c r="I456" s="224"/>
      <c r="J456" s="220"/>
      <c r="K456" s="220"/>
      <c r="L456" s="225"/>
      <c r="M456" s="226"/>
      <c r="N456" s="227"/>
      <c r="O456" s="227"/>
      <c r="P456" s="227"/>
      <c r="Q456" s="227"/>
      <c r="R456" s="227"/>
      <c r="S456" s="227"/>
      <c r="T456" s="228"/>
      <c r="AT456" s="229" t="s">
        <v>151</v>
      </c>
      <c r="AU456" s="229" t="s">
        <v>149</v>
      </c>
      <c r="AV456" s="13" t="s">
        <v>87</v>
      </c>
      <c r="AW456" s="13" t="s">
        <v>33</v>
      </c>
      <c r="AX456" s="13" t="s">
        <v>85</v>
      </c>
      <c r="AY456" s="229" t="s">
        <v>142</v>
      </c>
    </row>
    <row r="457" spans="2:65" s="1" customFormat="1" ht="24" customHeight="1">
      <c r="B457" s="34"/>
      <c r="C457" s="194" t="s">
        <v>557</v>
      </c>
      <c r="D457" s="194" t="s">
        <v>144</v>
      </c>
      <c r="E457" s="195" t="s">
        <v>575</v>
      </c>
      <c r="F457" s="196" t="s">
        <v>576</v>
      </c>
      <c r="G457" s="197" t="s">
        <v>385</v>
      </c>
      <c r="H457" s="198">
        <v>1</v>
      </c>
      <c r="I457" s="199"/>
      <c r="J457" s="200">
        <f>ROUND(I457*H457,2)</f>
        <v>0</v>
      </c>
      <c r="K457" s="196" t="s">
        <v>160</v>
      </c>
      <c r="L457" s="38"/>
      <c r="M457" s="201" t="s">
        <v>1</v>
      </c>
      <c r="N457" s="202" t="s">
        <v>43</v>
      </c>
      <c r="O457" s="66"/>
      <c r="P457" s="203">
        <f>O457*H457</f>
        <v>0</v>
      </c>
      <c r="Q457" s="203">
        <v>0</v>
      </c>
      <c r="R457" s="203">
        <f>Q457*H457</f>
        <v>0</v>
      </c>
      <c r="S457" s="203">
        <v>0</v>
      </c>
      <c r="T457" s="204">
        <f>S457*H457</f>
        <v>0</v>
      </c>
      <c r="AR457" s="205" t="s">
        <v>241</v>
      </c>
      <c r="AT457" s="205" t="s">
        <v>144</v>
      </c>
      <c r="AU457" s="205" t="s">
        <v>149</v>
      </c>
      <c r="AY457" s="17" t="s">
        <v>142</v>
      </c>
      <c r="BE457" s="206">
        <f>IF(N457="základní",J457,0)</f>
        <v>0</v>
      </c>
      <c r="BF457" s="206">
        <f>IF(N457="snížená",J457,0)</f>
        <v>0</v>
      </c>
      <c r="BG457" s="206">
        <f>IF(N457="zákl. přenesená",J457,0)</f>
        <v>0</v>
      </c>
      <c r="BH457" s="206">
        <f>IF(N457="sníž. přenesená",J457,0)</f>
        <v>0</v>
      </c>
      <c r="BI457" s="206">
        <f>IF(N457="nulová",J457,0)</f>
        <v>0</v>
      </c>
      <c r="BJ457" s="17" t="s">
        <v>149</v>
      </c>
      <c r="BK457" s="206">
        <f>ROUND(I457*H457,2)</f>
        <v>0</v>
      </c>
      <c r="BL457" s="17" t="s">
        <v>241</v>
      </c>
      <c r="BM457" s="205" t="s">
        <v>577</v>
      </c>
    </row>
    <row r="458" spans="2:65" s="12" customFormat="1" ht="11.25">
      <c r="B458" s="207"/>
      <c r="C458" s="208"/>
      <c r="D458" s="209" t="s">
        <v>151</v>
      </c>
      <c r="E458" s="210" t="s">
        <v>1</v>
      </c>
      <c r="F458" s="211" t="s">
        <v>578</v>
      </c>
      <c r="G458" s="208"/>
      <c r="H458" s="212">
        <v>1</v>
      </c>
      <c r="I458" s="213"/>
      <c r="J458" s="208"/>
      <c r="K458" s="208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151</v>
      </c>
      <c r="AU458" s="218" t="s">
        <v>149</v>
      </c>
      <c r="AV458" s="12" t="s">
        <v>149</v>
      </c>
      <c r="AW458" s="12" t="s">
        <v>33</v>
      </c>
      <c r="AX458" s="12" t="s">
        <v>85</v>
      </c>
      <c r="AY458" s="218" t="s">
        <v>142</v>
      </c>
    </row>
    <row r="459" spans="2:65" s="1" customFormat="1" ht="16.5" customHeight="1">
      <c r="B459" s="34"/>
      <c r="C459" s="251" t="s">
        <v>561</v>
      </c>
      <c r="D459" s="251" t="s">
        <v>343</v>
      </c>
      <c r="E459" s="252" t="s">
        <v>580</v>
      </c>
      <c r="F459" s="253" t="s">
        <v>581</v>
      </c>
      <c r="G459" s="254" t="s">
        <v>385</v>
      </c>
      <c r="H459" s="255">
        <v>1</v>
      </c>
      <c r="I459" s="256"/>
      <c r="J459" s="257">
        <f>ROUND(I459*H459,2)</f>
        <v>0</v>
      </c>
      <c r="K459" s="253" t="s">
        <v>160</v>
      </c>
      <c r="L459" s="258"/>
      <c r="M459" s="259" t="s">
        <v>1</v>
      </c>
      <c r="N459" s="260" t="s">
        <v>43</v>
      </c>
      <c r="O459" s="66"/>
      <c r="P459" s="203">
        <f>O459*H459</f>
        <v>0</v>
      </c>
      <c r="Q459" s="203">
        <v>1.23E-3</v>
      </c>
      <c r="R459" s="203">
        <f>Q459*H459</f>
        <v>1.23E-3</v>
      </c>
      <c r="S459" s="203">
        <v>0</v>
      </c>
      <c r="T459" s="204">
        <f>S459*H459</f>
        <v>0</v>
      </c>
      <c r="AR459" s="205" t="s">
        <v>342</v>
      </c>
      <c r="AT459" s="205" t="s">
        <v>343</v>
      </c>
      <c r="AU459" s="205" t="s">
        <v>149</v>
      </c>
      <c r="AY459" s="17" t="s">
        <v>142</v>
      </c>
      <c r="BE459" s="206">
        <f>IF(N459="základní",J459,0)</f>
        <v>0</v>
      </c>
      <c r="BF459" s="206">
        <f>IF(N459="snížená",J459,0)</f>
        <v>0</v>
      </c>
      <c r="BG459" s="206">
        <f>IF(N459="zákl. přenesená",J459,0)</f>
        <v>0</v>
      </c>
      <c r="BH459" s="206">
        <f>IF(N459="sníž. přenesená",J459,0)</f>
        <v>0</v>
      </c>
      <c r="BI459" s="206">
        <f>IF(N459="nulová",J459,0)</f>
        <v>0</v>
      </c>
      <c r="BJ459" s="17" t="s">
        <v>149</v>
      </c>
      <c r="BK459" s="206">
        <f>ROUND(I459*H459,2)</f>
        <v>0</v>
      </c>
      <c r="BL459" s="17" t="s">
        <v>241</v>
      </c>
      <c r="BM459" s="205" t="s">
        <v>582</v>
      </c>
    </row>
    <row r="460" spans="2:65" s="12" customFormat="1" ht="11.25">
      <c r="B460" s="207"/>
      <c r="C460" s="208"/>
      <c r="D460" s="209" t="s">
        <v>151</v>
      </c>
      <c r="E460" s="210" t="s">
        <v>1</v>
      </c>
      <c r="F460" s="211" t="s">
        <v>578</v>
      </c>
      <c r="G460" s="208"/>
      <c r="H460" s="212">
        <v>1</v>
      </c>
      <c r="I460" s="213"/>
      <c r="J460" s="208"/>
      <c r="K460" s="208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151</v>
      </c>
      <c r="AU460" s="218" t="s">
        <v>149</v>
      </c>
      <c r="AV460" s="12" t="s">
        <v>149</v>
      </c>
      <c r="AW460" s="12" t="s">
        <v>33</v>
      </c>
      <c r="AX460" s="12" t="s">
        <v>85</v>
      </c>
      <c r="AY460" s="218" t="s">
        <v>142</v>
      </c>
    </row>
    <row r="461" spans="2:65" s="1" customFormat="1" ht="24" customHeight="1">
      <c r="B461" s="34"/>
      <c r="C461" s="194" t="s">
        <v>565</v>
      </c>
      <c r="D461" s="194" t="s">
        <v>144</v>
      </c>
      <c r="E461" s="195" t="s">
        <v>584</v>
      </c>
      <c r="F461" s="196" t="s">
        <v>585</v>
      </c>
      <c r="G461" s="197" t="s">
        <v>385</v>
      </c>
      <c r="H461" s="198">
        <v>1</v>
      </c>
      <c r="I461" s="199"/>
      <c r="J461" s="200">
        <f>ROUND(I461*H461,2)</f>
        <v>0</v>
      </c>
      <c r="K461" s="196" t="s">
        <v>148</v>
      </c>
      <c r="L461" s="38"/>
      <c r="M461" s="201" t="s">
        <v>1</v>
      </c>
      <c r="N461" s="202" t="s">
        <v>43</v>
      </c>
      <c r="O461" s="66"/>
      <c r="P461" s="203">
        <f>O461*H461</f>
        <v>0</v>
      </c>
      <c r="Q461" s="203">
        <v>0</v>
      </c>
      <c r="R461" s="203">
        <f>Q461*H461</f>
        <v>0</v>
      </c>
      <c r="S461" s="203">
        <v>0.17399999999999999</v>
      </c>
      <c r="T461" s="204">
        <f>S461*H461</f>
        <v>0.17399999999999999</v>
      </c>
      <c r="AR461" s="205" t="s">
        <v>241</v>
      </c>
      <c r="AT461" s="205" t="s">
        <v>144</v>
      </c>
      <c r="AU461" s="205" t="s">
        <v>149</v>
      </c>
      <c r="AY461" s="17" t="s">
        <v>142</v>
      </c>
      <c r="BE461" s="206">
        <f>IF(N461="základní",J461,0)</f>
        <v>0</v>
      </c>
      <c r="BF461" s="206">
        <f>IF(N461="snížená",J461,0)</f>
        <v>0</v>
      </c>
      <c r="BG461" s="206">
        <f>IF(N461="zákl. přenesená",J461,0)</f>
        <v>0</v>
      </c>
      <c r="BH461" s="206">
        <f>IF(N461="sníž. přenesená",J461,0)</f>
        <v>0</v>
      </c>
      <c r="BI461" s="206">
        <f>IF(N461="nulová",J461,0)</f>
        <v>0</v>
      </c>
      <c r="BJ461" s="17" t="s">
        <v>149</v>
      </c>
      <c r="BK461" s="206">
        <f>ROUND(I461*H461,2)</f>
        <v>0</v>
      </c>
      <c r="BL461" s="17" t="s">
        <v>241</v>
      </c>
      <c r="BM461" s="205" t="s">
        <v>586</v>
      </c>
    </row>
    <row r="462" spans="2:65" s="12" customFormat="1" ht="11.25">
      <c r="B462" s="207"/>
      <c r="C462" s="208"/>
      <c r="D462" s="209" t="s">
        <v>151</v>
      </c>
      <c r="E462" s="210" t="s">
        <v>1</v>
      </c>
      <c r="F462" s="211" t="s">
        <v>587</v>
      </c>
      <c r="G462" s="208"/>
      <c r="H462" s="212">
        <v>1</v>
      </c>
      <c r="I462" s="213"/>
      <c r="J462" s="208"/>
      <c r="K462" s="208"/>
      <c r="L462" s="214"/>
      <c r="M462" s="215"/>
      <c r="N462" s="216"/>
      <c r="O462" s="216"/>
      <c r="P462" s="216"/>
      <c r="Q462" s="216"/>
      <c r="R462" s="216"/>
      <c r="S462" s="216"/>
      <c r="T462" s="217"/>
      <c r="AT462" s="218" t="s">
        <v>151</v>
      </c>
      <c r="AU462" s="218" t="s">
        <v>149</v>
      </c>
      <c r="AV462" s="12" t="s">
        <v>149</v>
      </c>
      <c r="AW462" s="12" t="s">
        <v>33</v>
      </c>
      <c r="AX462" s="12" t="s">
        <v>77</v>
      </c>
      <c r="AY462" s="218" t="s">
        <v>142</v>
      </c>
    </row>
    <row r="463" spans="2:65" s="13" customFormat="1" ht="11.25">
      <c r="B463" s="219"/>
      <c r="C463" s="220"/>
      <c r="D463" s="209" t="s">
        <v>151</v>
      </c>
      <c r="E463" s="221" t="s">
        <v>1</v>
      </c>
      <c r="F463" s="222" t="s">
        <v>157</v>
      </c>
      <c r="G463" s="220"/>
      <c r="H463" s="223">
        <v>1</v>
      </c>
      <c r="I463" s="224"/>
      <c r="J463" s="220"/>
      <c r="K463" s="220"/>
      <c r="L463" s="225"/>
      <c r="M463" s="226"/>
      <c r="N463" s="227"/>
      <c r="O463" s="227"/>
      <c r="P463" s="227"/>
      <c r="Q463" s="227"/>
      <c r="R463" s="227"/>
      <c r="S463" s="227"/>
      <c r="T463" s="228"/>
      <c r="AT463" s="229" t="s">
        <v>151</v>
      </c>
      <c r="AU463" s="229" t="s">
        <v>149</v>
      </c>
      <c r="AV463" s="13" t="s">
        <v>87</v>
      </c>
      <c r="AW463" s="13" t="s">
        <v>33</v>
      </c>
      <c r="AX463" s="13" t="s">
        <v>85</v>
      </c>
      <c r="AY463" s="229" t="s">
        <v>142</v>
      </c>
    </row>
    <row r="464" spans="2:65" s="1" customFormat="1" ht="24" customHeight="1">
      <c r="B464" s="34"/>
      <c r="C464" s="194" t="s">
        <v>569</v>
      </c>
      <c r="D464" s="194" t="s">
        <v>144</v>
      </c>
      <c r="E464" s="195" t="s">
        <v>594</v>
      </c>
      <c r="F464" s="196" t="s">
        <v>595</v>
      </c>
      <c r="G464" s="197" t="s">
        <v>301</v>
      </c>
      <c r="H464" s="198">
        <v>0.11899999999999999</v>
      </c>
      <c r="I464" s="199"/>
      <c r="J464" s="200">
        <f>ROUND(I464*H464,2)</f>
        <v>0</v>
      </c>
      <c r="K464" s="196" t="s">
        <v>148</v>
      </c>
      <c r="L464" s="38"/>
      <c r="M464" s="201" t="s">
        <v>1</v>
      </c>
      <c r="N464" s="202" t="s">
        <v>43</v>
      </c>
      <c r="O464" s="66"/>
      <c r="P464" s="203">
        <f>O464*H464</f>
        <v>0</v>
      </c>
      <c r="Q464" s="203">
        <v>0</v>
      </c>
      <c r="R464" s="203">
        <f>Q464*H464</f>
        <v>0</v>
      </c>
      <c r="S464" s="203">
        <v>0</v>
      </c>
      <c r="T464" s="204">
        <f>S464*H464</f>
        <v>0</v>
      </c>
      <c r="AR464" s="205" t="s">
        <v>241</v>
      </c>
      <c r="AT464" s="205" t="s">
        <v>144</v>
      </c>
      <c r="AU464" s="205" t="s">
        <v>149</v>
      </c>
      <c r="AY464" s="17" t="s">
        <v>142</v>
      </c>
      <c r="BE464" s="206">
        <f>IF(N464="základní",J464,0)</f>
        <v>0</v>
      </c>
      <c r="BF464" s="206">
        <f>IF(N464="snížená",J464,0)</f>
        <v>0</v>
      </c>
      <c r="BG464" s="206">
        <f>IF(N464="zákl. přenesená",J464,0)</f>
        <v>0</v>
      </c>
      <c r="BH464" s="206">
        <f>IF(N464="sníž. přenesená",J464,0)</f>
        <v>0</v>
      </c>
      <c r="BI464" s="206">
        <f>IF(N464="nulová",J464,0)</f>
        <v>0</v>
      </c>
      <c r="BJ464" s="17" t="s">
        <v>149</v>
      </c>
      <c r="BK464" s="206">
        <f>ROUND(I464*H464,2)</f>
        <v>0</v>
      </c>
      <c r="BL464" s="17" t="s">
        <v>241</v>
      </c>
      <c r="BM464" s="205" t="s">
        <v>596</v>
      </c>
    </row>
    <row r="465" spans="2:65" s="11" customFormat="1" ht="22.9" customHeight="1">
      <c r="B465" s="179"/>
      <c r="C465" s="180"/>
      <c r="D465" s="181" t="s">
        <v>76</v>
      </c>
      <c r="E465" s="192" t="s">
        <v>597</v>
      </c>
      <c r="F465" s="192" t="s">
        <v>598</v>
      </c>
      <c r="G465" s="180"/>
      <c r="H465" s="180"/>
      <c r="I465" s="183"/>
      <c r="J465" s="193">
        <f>BK465</f>
        <v>0</v>
      </c>
      <c r="K465" s="180"/>
      <c r="L465" s="184"/>
      <c r="M465" s="185"/>
      <c r="N465" s="186"/>
      <c r="O465" s="186"/>
      <c r="P465" s="187">
        <f>SUM(P466:P499)</f>
        <v>0</v>
      </c>
      <c r="Q465" s="186"/>
      <c r="R465" s="187">
        <f>SUM(R466:R499)</f>
        <v>0.14872515</v>
      </c>
      <c r="S465" s="186"/>
      <c r="T465" s="188">
        <f>SUM(T466:T499)</f>
        <v>0.33098000000000005</v>
      </c>
      <c r="AR465" s="189" t="s">
        <v>149</v>
      </c>
      <c r="AT465" s="190" t="s">
        <v>76</v>
      </c>
      <c r="AU465" s="190" t="s">
        <v>85</v>
      </c>
      <c r="AY465" s="189" t="s">
        <v>142</v>
      </c>
      <c r="BK465" s="191">
        <f>SUM(BK466:BK499)</f>
        <v>0</v>
      </c>
    </row>
    <row r="466" spans="2:65" s="1" customFormat="1" ht="24" customHeight="1">
      <c r="B466" s="34"/>
      <c r="C466" s="194" t="s">
        <v>574</v>
      </c>
      <c r="D466" s="194" t="s">
        <v>144</v>
      </c>
      <c r="E466" s="195" t="s">
        <v>600</v>
      </c>
      <c r="F466" s="196" t="s">
        <v>601</v>
      </c>
      <c r="G466" s="197" t="s">
        <v>244</v>
      </c>
      <c r="H466" s="198">
        <v>3.2</v>
      </c>
      <c r="I466" s="199"/>
      <c r="J466" s="200">
        <f>ROUND(I466*H466,2)</f>
        <v>0</v>
      </c>
      <c r="K466" s="196" t="s">
        <v>160</v>
      </c>
      <c r="L466" s="38"/>
      <c r="M466" s="201" t="s">
        <v>1</v>
      </c>
      <c r="N466" s="202" t="s">
        <v>43</v>
      </c>
      <c r="O466" s="66"/>
      <c r="P466" s="203">
        <f>O466*H466</f>
        <v>0</v>
      </c>
      <c r="Q466" s="203">
        <v>4.2999999999999999E-4</v>
      </c>
      <c r="R466" s="203">
        <f>Q466*H466</f>
        <v>1.3760000000000001E-3</v>
      </c>
      <c r="S466" s="203">
        <v>0</v>
      </c>
      <c r="T466" s="204">
        <f>S466*H466</f>
        <v>0</v>
      </c>
      <c r="AR466" s="205" t="s">
        <v>241</v>
      </c>
      <c r="AT466" s="205" t="s">
        <v>144</v>
      </c>
      <c r="AU466" s="205" t="s">
        <v>149</v>
      </c>
      <c r="AY466" s="17" t="s">
        <v>142</v>
      </c>
      <c r="BE466" s="206">
        <f>IF(N466="základní",J466,0)</f>
        <v>0</v>
      </c>
      <c r="BF466" s="206">
        <f>IF(N466="snížená",J466,0)</f>
        <v>0</v>
      </c>
      <c r="BG466" s="206">
        <f>IF(N466="zákl. přenesená",J466,0)</f>
        <v>0</v>
      </c>
      <c r="BH466" s="206">
        <f>IF(N466="sníž. přenesená",J466,0)</f>
        <v>0</v>
      </c>
      <c r="BI466" s="206">
        <f>IF(N466="nulová",J466,0)</f>
        <v>0</v>
      </c>
      <c r="BJ466" s="17" t="s">
        <v>149</v>
      </c>
      <c r="BK466" s="206">
        <f>ROUND(I466*H466,2)</f>
        <v>0</v>
      </c>
      <c r="BL466" s="17" t="s">
        <v>241</v>
      </c>
      <c r="BM466" s="205" t="s">
        <v>602</v>
      </c>
    </row>
    <row r="467" spans="2:65" s="12" customFormat="1" ht="11.25">
      <c r="B467" s="207"/>
      <c r="C467" s="208"/>
      <c r="D467" s="209" t="s">
        <v>151</v>
      </c>
      <c r="E467" s="210" t="s">
        <v>1</v>
      </c>
      <c r="F467" s="211" t="s">
        <v>890</v>
      </c>
      <c r="G467" s="208"/>
      <c r="H467" s="212">
        <v>3.2</v>
      </c>
      <c r="I467" s="213"/>
      <c r="J467" s="208"/>
      <c r="K467" s="208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151</v>
      </c>
      <c r="AU467" s="218" t="s">
        <v>149</v>
      </c>
      <c r="AV467" s="12" t="s">
        <v>149</v>
      </c>
      <c r="AW467" s="12" t="s">
        <v>33</v>
      </c>
      <c r="AX467" s="12" t="s">
        <v>77</v>
      </c>
      <c r="AY467" s="218" t="s">
        <v>142</v>
      </c>
    </row>
    <row r="468" spans="2:65" s="13" customFormat="1" ht="11.25">
      <c r="B468" s="219"/>
      <c r="C468" s="220"/>
      <c r="D468" s="209" t="s">
        <v>151</v>
      </c>
      <c r="E468" s="221" t="s">
        <v>1</v>
      </c>
      <c r="F468" s="222" t="s">
        <v>157</v>
      </c>
      <c r="G468" s="220"/>
      <c r="H468" s="223">
        <v>3.2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151</v>
      </c>
      <c r="AU468" s="229" t="s">
        <v>149</v>
      </c>
      <c r="AV468" s="13" t="s">
        <v>87</v>
      </c>
      <c r="AW468" s="13" t="s">
        <v>33</v>
      </c>
      <c r="AX468" s="13" t="s">
        <v>85</v>
      </c>
      <c r="AY468" s="229" t="s">
        <v>142</v>
      </c>
    </row>
    <row r="469" spans="2:65" s="1" customFormat="1" ht="36" customHeight="1">
      <c r="B469" s="34"/>
      <c r="C469" s="251" t="s">
        <v>579</v>
      </c>
      <c r="D469" s="251" t="s">
        <v>343</v>
      </c>
      <c r="E469" s="252" t="s">
        <v>605</v>
      </c>
      <c r="F469" s="253" t="s">
        <v>606</v>
      </c>
      <c r="G469" s="254" t="s">
        <v>147</v>
      </c>
      <c r="H469" s="255">
        <v>0.35199999999999998</v>
      </c>
      <c r="I469" s="256"/>
      <c r="J469" s="257">
        <f>ROUND(I469*H469,2)</f>
        <v>0</v>
      </c>
      <c r="K469" s="253" t="s">
        <v>148</v>
      </c>
      <c r="L469" s="258"/>
      <c r="M469" s="259" t="s">
        <v>1</v>
      </c>
      <c r="N469" s="260" t="s">
        <v>43</v>
      </c>
      <c r="O469" s="66"/>
      <c r="P469" s="203">
        <f>O469*H469</f>
        <v>0</v>
      </c>
      <c r="Q469" s="203">
        <v>1.9199999999999998E-2</v>
      </c>
      <c r="R469" s="203">
        <f>Q469*H469</f>
        <v>6.7583999999999986E-3</v>
      </c>
      <c r="S469" s="203">
        <v>0</v>
      </c>
      <c r="T469" s="204">
        <f>S469*H469</f>
        <v>0</v>
      </c>
      <c r="AR469" s="205" t="s">
        <v>342</v>
      </c>
      <c r="AT469" s="205" t="s">
        <v>343</v>
      </c>
      <c r="AU469" s="205" t="s">
        <v>149</v>
      </c>
      <c r="AY469" s="17" t="s">
        <v>142</v>
      </c>
      <c r="BE469" s="206">
        <f>IF(N469="základní",J469,0)</f>
        <v>0</v>
      </c>
      <c r="BF469" s="206">
        <f>IF(N469="snížená",J469,0)</f>
        <v>0</v>
      </c>
      <c r="BG469" s="206">
        <f>IF(N469="zákl. přenesená",J469,0)</f>
        <v>0</v>
      </c>
      <c r="BH469" s="206">
        <f>IF(N469="sníž. přenesená",J469,0)</f>
        <v>0</v>
      </c>
      <c r="BI469" s="206">
        <f>IF(N469="nulová",J469,0)</f>
        <v>0</v>
      </c>
      <c r="BJ469" s="17" t="s">
        <v>149</v>
      </c>
      <c r="BK469" s="206">
        <f>ROUND(I469*H469,2)</f>
        <v>0</v>
      </c>
      <c r="BL469" s="17" t="s">
        <v>241</v>
      </c>
      <c r="BM469" s="205" t="s">
        <v>607</v>
      </c>
    </row>
    <row r="470" spans="2:65" s="12" customFormat="1" ht="11.25">
      <c r="B470" s="207"/>
      <c r="C470" s="208"/>
      <c r="D470" s="209" t="s">
        <v>151</v>
      </c>
      <c r="E470" s="210" t="s">
        <v>1</v>
      </c>
      <c r="F470" s="211" t="s">
        <v>891</v>
      </c>
      <c r="G470" s="208"/>
      <c r="H470" s="212">
        <v>0.32</v>
      </c>
      <c r="I470" s="213"/>
      <c r="J470" s="208"/>
      <c r="K470" s="208"/>
      <c r="L470" s="214"/>
      <c r="M470" s="215"/>
      <c r="N470" s="216"/>
      <c r="O470" s="216"/>
      <c r="P470" s="216"/>
      <c r="Q470" s="216"/>
      <c r="R470" s="216"/>
      <c r="S470" s="216"/>
      <c r="T470" s="217"/>
      <c r="AT470" s="218" t="s">
        <v>151</v>
      </c>
      <c r="AU470" s="218" t="s">
        <v>149</v>
      </c>
      <c r="AV470" s="12" t="s">
        <v>149</v>
      </c>
      <c r="AW470" s="12" t="s">
        <v>33</v>
      </c>
      <c r="AX470" s="12" t="s">
        <v>85</v>
      </c>
      <c r="AY470" s="218" t="s">
        <v>142</v>
      </c>
    </row>
    <row r="471" spans="2:65" s="12" customFormat="1" ht="11.25">
      <c r="B471" s="207"/>
      <c r="C471" s="208"/>
      <c r="D471" s="209" t="s">
        <v>151</v>
      </c>
      <c r="E471" s="208"/>
      <c r="F471" s="211" t="s">
        <v>892</v>
      </c>
      <c r="G471" s="208"/>
      <c r="H471" s="212">
        <v>0.35199999999999998</v>
      </c>
      <c r="I471" s="213"/>
      <c r="J471" s="208"/>
      <c r="K471" s="208"/>
      <c r="L471" s="214"/>
      <c r="M471" s="215"/>
      <c r="N471" s="216"/>
      <c r="O471" s="216"/>
      <c r="P471" s="216"/>
      <c r="Q471" s="216"/>
      <c r="R471" s="216"/>
      <c r="S471" s="216"/>
      <c r="T471" s="217"/>
      <c r="AT471" s="218" t="s">
        <v>151</v>
      </c>
      <c r="AU471" s="218" t="s">
        <v>149</v>
      </c>
      <c r="AV471" s="12" t="s">
        <v>149</v>
      </c>
      <c r="AW471" s="12" t="s">
        <v>4</v>
      </c>
      <c r="AX471" s="12" t="s">
        <v>85</v>
      </c>
      <c r="AY471" s="218" t="s">
        <v>142</v>
      </c>
    </row>
    <row r="472" spans="2:65" s="1" customFormat="1" ht="24" customHeight="1">
      <c r="B472" s="34"/>
      <c r="C472" s="194" t="s">
        <v>583</v>
      </c>
      <c r="D472" s="194" t="s">
        <v>144</v>
      </c>
      <c r="E472" s="195" t="s">
        <v>611</v>
      </c>
      <c r="F472" s="196" t="s">
        <v>612</v>
      </c>
      <c r="G472" s="197" t="s">
        <v>147</v>
      </c>
      <c r="H472" s="198">
        <v>4.3550000000000004</v>
      </c>
      <c r="I472" s="199"/>
      <c r="J472" s="200">
        <f>ROUND(I472*H472,2)</f>
        <v>0</v>
      </c>
      <c r="K472" s="196" t="s">
        <v>148</v>
      </c>
      <c r="L472" s="38"/>
      <c r="M472" s="201" t="s">
        <v>1</v>
      </c>
      <c r="N472" s="202" t="s">
        <v>43</v>
      </c>
      <c r="O472" s="66"/>
      <c r="P472" s="203">
        <f>O472*H472</f>
        <v>0</v>
      </c>
      <c r="Q472" s="203">
        <v>0</v>
      </c>
      <c r="R472" s="203">
        <f>Q472*H472</f>
        <v>0</v>
      </c>
      <c r="S472" s="203">
        <v>7.5999999999999998E-2</v>
      </c>
      <c r="T472" s="204">
        <f>S472*H472</f>
        <v>0.33098000000000005</v>
      </c>
      <c r="AR472" s="205" t="s">
        <v>241</v>
      </c>
      <c r="AT472" s="205" t="s">
        <v>144</v>
      </c>
      <c r="AU472" s="205" t="s">
        <v>149</v>
      </c>
      <c r="AY472" s="17" t="s">
        <v>142</v>
      </c>
      <c r="BE472" s="206">
        <f>IF(N472="základní",J472,0)</f>
        <v>0</v>
      </c>
      <c r="BF472" s="206">
        <f>IF(N472="snížená",J472,0)</f>
        <v>0</v>
      </c>
      <c r="BG472" s="206">
        <f>IF(N472="zákl. přenesená",J472,0)</f>
        <v>0</v>
      </c>
      <c r="BH472" s="206">
        <f>IF(N472="sníž. přenesená",J472,0)</f>
        <v>0</v>
      </c>
      <c r="BI472" s="206">
        <f>IF(N472="nulová",J472,0)</f>
        <v>0</v>
      </c>
      <c r="BJ472" s="17" t="s">
        <v>149</v>
      </c>
      <c r="BK472" s="206">
        <f>ROUND(I472*H472,2)</f>
        <v>0</v>
      </c>
      <c r="BL472" s="17" t="s">
        <v>241</v>
      </c>
      <c r="BM472" s="205" t="s">
        <v>613</v>
      </c>
    </row>
    <row r="473" spans="2:65" s="12" customFormat="1" ht="11.25">
      <c r="B473" s="207"/>
      <c r="C473" s="208"/>
      <c r="D473" s="209" t="s">
        <v>151</v>
      </c>
      <c r="E473" s="210" t="s">
        <v>1</v>
      </c>
      <c r="F473" s="211" t="s">
        <v>818</v>
      </c>
      <c r="G473" s="208"/>
      <c r="H473" s="212">
        <v>3.42</v>
      </c>
      <c r="I473" s="213"/>
      <c r="J473" s="208"/>
      <c r="K473" s="208"/>
      <c r="L473" s="214"/>
      <c r="M473" s="215"/>
      <c r="N473" s="216"/>
      <c r="O473" s="216"/>
      <c r="P473" s="216"/>
      <c r="Q473" s="216"/>
      <c r="R473" s="216"/>
      <c r="S473" s="216"/>
      <c r="T473" s="217"/>
      <c r="AT473" s="218" t="s">
        <v>151</v>
      </c>
      <c r="AU473" s="218" t="s">
        <v>149</v>
      </c>
      <c r="AV473" s="12" t="s">
        <v>149</v>
      </c>
      <c r="AW473" s="12" t="s">
        <v>33</v>
      </c>
      <c r="AX473" s="12" t="s">
        <v>77</v>
      </c>
      <c r="AY473" s="218" t="s">
        <v>142</v>
      </c>
    </row>
    <row r="474" spans="2:65" s="12" customFormat="1" ht="11.25">
      <c r="B474" s="207"/>
      <c r="C474" s="208"/>
      <c r="D474" s="209" t="s">
        <v>151</v>
      </c>
      <c r="E474" s="210" t="s">
        <v>1</v>
      </c>
      <c r="F474" s="211" t="s">
        <v>819</v>
      </c>
      <c r="G474" s="208"/>
      <c r="H474" s="212">
        <v>0.93500000000000005</v>
      </c>
      <c r="I474" s="213"/>
      <c r="J474" s="208"/>
      <c r="K474" s="208"/>
      <c r="L474" s="214"/>
      <c r="M474" s="215"/>
      <c r="N474" s="216"/>
      <c r="O474" s="216"/>
      <c r="P474" s="216"/>
      <c r="Q474" s="216"/>
      <c r="R474" s="216"/>
      <c r="S474" s="216"/>
      <c r="T474" s="217"/>
      <c r="AT474" s="218" t="s">
        <v>151</v>
      </c>
      <c r="AU474" s="218" t="s">
        <v>149</v>
      </c>
      <c r="AV474" s="12" t="s">
        <v>149</v>
      </c>
      <c r="AW474" s="12" t="s">
        <v>33</v>
      </c>
      <c r="AX474" s="12" t="s">
        <v>77</v>
      </c>
      <c r="AY474" s="218" t="s">
        <v>142</v>
      </c>
    </row>
    <row r="475" spans="2:65" s="13" customFormat="1" ht="11.25">
      <c r="B475" s="219"/>
      <c r="C475" s="220"/>
      <c r="D475" s="209" t="s">
        <v>151</v>
      </c>
      <c r="E475" s="221" t="s">
        <v>1</v>
      </c>
      <c r="F475" s="222" t="s">
        <v>157</v>
      </c>
      <c r="G475" s="220"/>
      <c r="H475" s="223">
        <v>4.3550000000000004</v>
      </c>
      <c r="I475" s="224"/>
      <c r="J475" s="220"/>
      <c r="K475" s="220"/>
      <c r="L475" s="225"/>
      <c r="M475" s="226"/>
      <c r="N475" s="227"/>
      <c r="O475" s="227"/>
      <c r="P475" s="227"/>
      <c r="Q475" s="227"/>
      <c r="R475" s="227"/>
      <c r="S475" s="227"/>
      <c r="T475" s="228"/>
      <c r="AT475" s="229" t="s">
        <v>151</v>
      </c>
      <c r="AU475" s="229" t="s">
        <v>149</v>
      </c>
      <c r="AV475" s="13" t="s">
        <v>87</v>
      </c>
      <c r="AW475" s="13" t="s">
        <v>33</v>
      </c>
      <c r="AX475" s="13" t="s">
        <v>85</v>
      </c>
      <c r="AY475" s="229" t="s">
        <v>142</v>
      </c>
    </row>
    <row r="476" spans="2:65" s="1" customFormat="1" ht="24" customHeight="1">
      <c r="B476" s="34"/>
      <c r="C476" s="194" t="s">
        <v>588</v>
      </c>
      <c r="D476" s="194" t="s">
        <v>144</v>
      </c>
      <c r="E476" s="195" t="s">
        <v>615</v>
      </c>
      <c r="F476" s="196" t="s">
        <v>616</v>
      </c>
      <c r="G476" s="197" t="s">
        <v>147</v>
      </c>
      <c r="H476" s="198">
        <v>5.2549999999999999</v>
      </c>
      <c r="I476" s="199"/>
      <c r="J476" s="200">
        <f>ROUND(I476*H476,2)</f>
        <v>0</v>
      </c>
      <c r="K476" s="196" t="s">
        <v>160</v>
      </c>
      <c r="L476" s="38"/>
      <c r="M476" s="201" t="s">
        <v>1</v>
      </c>
      <c r="N476" s="202" t="s">
        <v>43</v>
      </c>
      <c r="O476" s="66"/>
      <c r="P476" s="203">
        <f>O476*H476</f>
        <v>0</v>
      </c>
      <c r="Q476" s="203">
        <v>6.3499999999999997E-3</v>
      </c>
      <c r="R476" s="203">
        <f>Q476*H476</f>
        <v>3.3369249999999996E-2</v>
      </c>
      <c r="S476" s="203">
        <v>0</v>
      </c>
      <c r="T476" s="204">
        <f>S476*H476</f>
        <v>0</v>
      </c>
      <c r="AR476" s="205" t="s">
        <v>241</v>
      </c>
      <c r="AT476" s="205" t="s">
        <v>144</v>
      </c>
      <c r="AU476" s="205" t="s">
        <v>149</v>
      </c>
      <c r="AY476" s="17" t="s">
        <v>142</v>
      </c>
      <c r="BE476" s="206">
        <f>IF(N476="základní",J476,0)</f>
        <v>0</v>
      </c>
      <c r="BF476" s="206">
        <f>IF(N476="snížená",J476,0)</f>
        <v>0</v>
      </c>
      <c r="BG476" s="206">
        <f>IF(N476="zákl. přenesená",J476,0)</f>
        <v>0</v>
      </c>
      <c r="BH476" s="206">
        <f>IF(N476="sníž. přenesená",J476,0)</f>
        <v>0</v>
      </c>
      <c r="BI476" s="206">
        <f>IF(N476="nulová",J476,0)</f>
        <v>0</v>
      </c>
      <c r="BJ476" s="17" t="s">
        <v>149</v>
      </c>
      <c r="BK476" s="206">
        <f>ROUND(I476*H476,2)</f>
        <v>0</v>
      </c>
      <c r="BL476" s="17" t="s">
        <v>241</v>
      </c>
      <c r="BM476" s="205" t="s">
        <v>617</v>
      </c>
    </row>
    <row r="477" spans="2:65" s="12" customFormat="1" ht="11.25">
      <c r="B477" s="207"/>
      <c r="C477" s="208"/>
      <c r="D477" s="209" t="s">
        <v>151</v>
      </c>
      <c r="E477" s="210" t="s">
        <v>1</v>
      </c>
      <c r="F477" s="211" t="s">
        <v>817</v>
      </c>
      <c r="G477" s="208"/>
      <c r="H477" s="212">
        <v>0.9</v>
      </c>
      <c r="I477" s="213"/>
      <c r="J477" s="208"/>
      <c r="K477" s="208"/>
      <c r="L477" s="214"/>
      <c r="M477" s="215"/>
      <c r="N477" s="216"/>
      <c r="O477" s="216"/>
      <c r="P477" s="216"/>
      <c r="Q477" s="216"/>
      <c r="R477" s="216"/>
      <c r="S477" s="216"/>
      <c r="T477" s="217"/>
      <c r="AT477" s="218" t="s">
        <v>151</v>
      </c>
      <c r="AU477" s="218" t="s">
        <v>149</v>
      </c>
      <c r="AV477" s="12" t="s">
        <v>149</v>
      </c>
      <c r="AW477" s="12" t="s">
        <v>33</v>
      </c>
      <c r="AX477" s="12" t="s">
        <v>77</v>
      </c>
      <c r="AY477" s="218" t="s">
        <v>142</v>
      </c>
    </row>
    <row r="478" spans="2:65" s="12" customFormat="1" ht="11.25">
      <c r="B478" s="207"/>
      <c r="C478" s="208"/>
      <c r="D478" s="209" t="s">
        <v>151</v>
      </c>
      <c r="E478" s="210" t="s">
        <v>1</v>
      </c>
      <c r="F478" s="211" t="s">
        <v>818</v>
      </c>
      <c r="G478" s="208"/>
      <c r="H478" s="212">
        <v>3.42</v>
      </c>
      <c r="I478" s="213"/>
      <c r="J478" s="208"/>
      <c r="K478" s="208"/>
      <c r="L478" s="214"/>
      <c r="M478" s="215"/>
      <c r="N478" s="216"/>
      <c r="O478" s="216"/>
      <c r="P478" s="216"/>
      <c r="Q478" s="216"/>
      <c r="R478" s="216"/>
      <c r="S478" s="216"/>
      <c r="T478" s="217"/>
      <c r="AT478" s="218" t="s">
        <v>151</v>
      </c>
      <c r="AU478" s="218" t="s">
        <v>149</v>
      </c>
      <c r="AV478" s="12" t="s">
        <v>149</v>
      </c>
      <c r="AW478" s="12" t="s">
        <v>33</v>
      </c>
      <c r="AX478" s="12" t="s">
        <v>77</v>
      </c>
      <c r="AY478" s="218" t="s">
        <v>142</v>
      </c>
    </row>
    <row r="479" spans="2:65" s="12" customFormat="1" ht="11.25">
      <c r="B479" s="207"/>
      <c r="C479" s="208"/>
      <c r="D479" s="209" t="s">
        <v>151</v>
      </c>
      <c r="E479" s="210" t="s">
        <v>1</v>
      </c>
      <c r="F479" s="211" t="s">
        <v>819</v>
      </c>
      <c r="G479" s="208"/>
      <c r="H479" s="212">
        <v>0.93500000000000005</v>
      </c>
      <c r="I479" s="213"/>
      <c r="J479" s="208"/>
      <c r="K479" s="208"/>
      <c r="L479" s="214"/>
      <c r="M479" s="215"/>
      <c r="N479" s="216"/>
      <c r="O479" s="216"/>
      <c r="P479" s="216"/>
      <c r="Q479" s="216"/>
      <c r="R479" s="216"/>
      <c r="S479" s="216"/>
      <c r="T479" s="217"/>
      <c r="AT479" s="218" t="s">
        <v>151</v>
      </c>
      <c r="AU479" s="218" t="s">
        <v>149</v>
      </c>
      <c r="AV479" s="12" t="s">
        <v>149</v>
      </c>
      <c r="AW479" s="12" t="s">
        <v>33</v>
      </c>
      <c r="AX479" s="12" t="s">
        <v>77</v>
      </c>
      <c r="AY479" s="218" t="s">
        <v>142</v>
      </c>
    </row>
    <row r="480" spans="2:65" s="13" customFormat="1" ht="11.25">
      <c r="B480" s="219"/>
      <c r="C480" s="220"/>
      <c r="D480" s="209" t="s">
        <v>151</v>
      </c>
      <c r="E480" s="221" t="s">
        <v>1</v>
      </c>
      <c r="F480" s="222" t="s">
        <v>157</v>
      </c>
      <c r="G480" s="220"/>
      <c r="H480" s="223">
        <v>5.2550000000000008</v>
      </c>
      <c r="I480" s="224"/>
      <c r="J480" s="220"/>
      <c r="K480" s="220"/>
      <c r="L480" s="225"/>
      <c r="M480" s="226"/>
      <c r="N480" s="227"/>
      <c r="O480" s="227"/>
      <c r="P480" s="227"/>
      <c r="Q480" s="227"/>
      <c r="R480" s="227"/>
      <c r="S480" s="227"/>
      <c r="T480" s="228"/>
      <c r="AT480" s="229" t="s">
        <v>151</v>
      </c>
      <c r="AU480" s="229" t="s">
        <v>149</v>
      </c>
      <c r="AV480" s="13" t="s">
        <v>87</v>
      </c>
      <c r="AW480" s="13" t="s">
        <v>33</v>
      </c>
      <c r="AX480" s="13" t="s">
        <v>85</v>
      </c>
      <c r="AY480" s="229" t="s">
        <v>142</v>
      </c>
    </row>
    <row r="481" spans="2:65" s="1" customFormat="1" ht="24" customHeight="1">
      <c r="B481" s="34"/>
      <c r="C481" s="251" t="s">
        <v>593</v>
      </c>
      <c r="D481" s="251" t="s">
        <v>343</v>
      </c>
      <c r="E481" s="252" t="s">
        <v>619</v>
      </c>
      <c r="F481" s="253" t="s">
        <v>620</v>
      </c>
      <c r="G481" s="254" t="s">
        <v>147</v>
      </c>
      <c r="H481" s="255">
        <v>4.7910000000000004</v>
      </c>
      <c r="I481" s="256"/>
      <c r="J481" s="257">
        <f>ROUND(I481*H481,2)</f>
        <v>0</v>
      </c>
      <c r="K481" s="253" t="s">
        <v>148</v>
      </c>
      <c r="L481" s="258"/>
      <c r="M481" s="259" t="s">
        <v>1</v>
      </c>
      <c r="N481" s="260" t="s">
        <v>43</v>
      </c>
      <c r="O481" s="66"/>
      <c r="P481" s="203">
        <f>O481*H481</f>
        <v>0</v>
      </c>
      <c r="Q481" s="203">
        <v>1.7999999999999999E-2</v>
      </c>
      <c r="R481" s="203">
        <f>Q481*H481</f>
        <v>8.6237999999999995E-2</v>
      </c>
      <c r="S481" s="203">
        <v>0</v>
      </c>
      <c r="T481" s="204">
        <f>S481*H481</f>
        <v>0</v>
      </c>
      <c r="AR481" s="205" t="s">
        <v>342</v>
      </c>
      <c r="AT481" s="205" t="s">
        <v>343</v>
      </c>
      <c r="AU481" s="205" t="s">
        <v>149</v>
      </c>
      <c r="AY481" s="17" t="s">
        <v>142</v>
      </c>
      <c r="BE481" s="206">
        <f>IF(N481="základní",J481,0)</f>
        <v>0</v>
      </c>
      <c r="BF481" s="206">
        <f>IF(N481="snížená",J481,0)</f>
        <v>0</v>
      </c>
      <c r="BG481" s="206">
        <f>IF(N481="zákl. přenesená",J481,0)</f>
        <v>0</v>
      </c>
      <c r="BH481" s="206">
        <f>IF(N481="sníž. přenesená",J481,0)</f>
        <v>0</v>
      </c>
      <c r="BI481" s="206">
        <f>IF(N481="nulová",J481,0)</f>
        <v>0</v>
      </c>
      <c r="BJ481" s="17" t="s">
        <v>149</v>
      </c>
      <c r="BK481" s="206">
        <f>ROUND(I481*H481,2)</f>
        <v>0</v>
      </c>
      <c r="BL481" s="17" t="s">
        <v>241</v>
      </c>
      <c r="BM481" s="205" t="s">
        <v>621</v>
      </c>
    </row>
    <row r="482" spans="2:65" s="12" customFormat="1" ht="11.25">
      <c r="B482" s="207"/>
      <c r="C482" s="208"/>
      <c r="D482" s="209" t="s">
        <v>151</v>
      </c>
      <c r="E482" s="210" t="s">
        <v>1</v>
      </c>
      <c r="F482" s="211" t="s">
        <v>818</v>
      </c>
      <c r="G482" s="208"/>
      <c r="H482" s="212">
        <v>3.42</v>
      </c>
      <c r="I482" s="213"/>
      <c r="J482" s="208"/>
      <c r="K482" s="208"/>
      <c r="L482" s="214"/>
      <c r="M482" s="215"/>
      <c r="N482" s="216"/>
      <c r="O482" s="216"/>
      <c r="P482" s="216"/>
      <c r="Q482" s="216"/>
      <c r="R482" s="216"/>
      <c r="S482" s="216"/>
      <c r="T482" s="217"/>
      <c r="AT482" s="218" t="s">
        <v>151</v>
      </c>
      <c r="AU482" s="218" t="s">
        <v>149</v>
      </c>
      <c r="AV482" s="12" t="s">
        <v>149</v>
      </c>
      <c r="AW482" s="12" t="s">
        <v>33</v>
      </c>
      <c r="AX482" s="12" t="s">
        <v>77</v>
      </c>
      <c r="AY482" s="218" t="s">
        <v>142</v>
      </c>
    </row>
    <row r="483" spans="2:65" s="12" customFormat="1" ht="11.25">
      <c r="B483" s="207"/>
      <c r="C483" s="208"/>
      <c r="D483" s="209" t="s">
        <v>151</v>
      </c>
      <c r="E483" s="210" t="s">
        <v>1</v>
      </c>
      <c r="F483" s="211" t="s">
        <v>819</v>
      </c>
      <c r="G483" s="208"/>
      <c r="H483" s="212">
        <v>0.93500000000000005</v>
      </c>
      <c r="I483" s="213"/>
      <c r="J483" s="208"/>
      <c r="K483" s="208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151</v>
      </c>
      <c r="AU483" s="218" t="s">
        <v>149</v>
      </c>
      <c r="AV483" s="12" t="s">
        <v>149</v>
      </c>
      <c r="AW483" s="12" t="s">
        <v>33</v>
      </c>
      <c r="AX483" s="12" t="s">
        <v>77</v>
      </c>
      <c r="AY483" s="218" t="s">
        <v>142</v>
      </c>
    </row>
    <row r="484" spans="2:65" s="13" customFormat="1" ht="11.25">
      <c r="B484" s="219"/>
      <c r="C484" s="220"/>
      <c r="D484" s="209" t="s">
        <v>151</v>
      </c>
      <c r="E484" s="221" t="s">
        <v>1</v>
      </c>
      <c r="F484" s="222" t="s">
        <v>157</v>
      </c>
      <c r="G484" s="220"/>
      <c r="H484" s="223">
        <v>4.3550000000000004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151</v>
      </c>
      <c r="AU484" s="229" t="s">
        <v>149</v>
      </c>
      <c r="AV484" s="13" t="s">
        <v>87</v>
      </c>
      <c r="AW484" s="13" t="s">
        <v>33</v>
      </c>
      <c r="AX484" s="13" t="s">
        <v>85</v>
      </c>
      <c r="AY484" s="229" t="s">
        <v>142</v>
      </c>
    </row>
    <row r="485" spans="2:65" s="12" customFormat="1" ht="11.25">
      <c r="B485" s="207"/>
      <c r="C485" s="208"/>
      <c r="D485" s="209" t="s">
        <v>151</v>
      </c>
      <c r="E485" s="208"/>
      <c r="F485" s="211" t="s">
        <v>893</v>
      </c>
      <c r="G485" s="208"/>
      <c r="H485" s="212">
        <v>4.7910000000000004</v>
      </c>
      <c r="I485" s="213"/>
      <c r="J485" s="208"/>
      <c r="K485" s="208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151</v>
      </c>
      <c r="AU485" s="218" t="s">
        <v>149</v>
      </c>
      <c r="AV485" s="12" t="s">
        <v>149</v>
      </c>
      <c r="AW485" s="12" t="s">
        <v>4</v>
      </c>
      <c r="AX485" s="12" t="s">
        <v>85</v>
      </c>
      <c r="AY485" s="218" t="s">
        <v>142</v>
      </c>
    </row>
    <row r="486" spans="2:65" s="1" customFormat="1" ht="36" customHeight="1">
      <c r="B486" s="34"/>
      <c r="C486" s="251" t="s">
        <v>599</v>
      </c>
      <c r="D486" s="251" t="s">
        <v>343</v>
      </c>
      <c r="E486" s="252" t="s">
        <v>605</v>
      </c>
      <c r="F486" s="253" t="s">
        <v>606</v>
      </c>
      <c r="G486" s="254" t="s">
        <v>147</v>
      </c>
      <c r="H486" s="255">
        <v>0.99</v>
      </c>
      <c r="I486" s="256"/>
      <c r="J486" s="257">
        <f>ROUND(I486*H486,2)</f>
        <v>0</v>
      </c>
      <c r="K486" s="253" t="s">
        <v>148</v>
      </c>
      <c r="L486" s="258"/>
      <c r="M486" s="259" t="s">
        <v>1</v>
      </c>
      <c r="N486" s="260" t="s">
        <v>43</v>
      </c>
      <c r="O486" s="66"/>
      <c r="P486" s="203">
        <f>O486*H486</f>
        <v>0</v>
      </c>
      <c r="Q486" s="203">
        <v>1.9199999999999998E-2</v>
      </c>
      <c r="R486" s="203">
        <f>Q486*H486</f>
        <v>1.9007999999999997E-2</v>
      </c>
      <c r="S486" s="203">
        <v>0</v>
      </c>
      <c r="T486" s="204">
        <f>S486*H486</f>
        <v>0</v>
      </c>
      <c r="AR486" s="205" t="s">
        <v>342</v>
      </c>
      <c r="AT486" s="205" t="s">
        <v>343</v>
      </c>
      <c r="AU486" s="205" t="s">
        <v>149</v>
      </c>
      <c r="AY486" s="17" t="s">
        <v>142</v>
      </c>
      <c r="BE486" s="206">
        <f>IF(N486="základní",J486,0)</f>
        <v>0</v>
      </c>
      <c r="BF486" s="206">
        <f>IF(N486="snížená",J486,0)</f>
        <v>0</v>
      </c>
      <c r="BG486" s="206">
        <f>IF(N486="zákl. přenesená",J486,0)</f>
        <v>0</v>
      </c>
      <c r="BH486" s="206">
        <f>IF(N486="sníž. přenesená",J486,0)</f>
        <v>0</v>
      </c>
      <c r="BI486" s="206">
        <f>IF(N486="nulová",J486,0)</f>
        <v>0</v>
      </c>
      <c r="BJ486" s="17" t="s">
        <v>149</v>
      </c>
      <c r="BK486" s="206">
        <f>ROUND(I486*H486,2)</f>
        <v>0</v>
      </c>
      <c r="BL486" s="17" t="s">
        <v>241</v>
      </c>
      <c r="BM486" s="205" t="s">
        <v>624</v>
      </c>
    </row>
    <row r="487" spans="2:65" s="12" customFormat="1" ht="11.25">
      <c r="B487" s="207"/>
      <c r="C487" s="208"/>
      <c r="D487" s="209" t="s">
        <v>151</v>
      </c>
      <c r="E487" s="210" t="s">
        <v>1</v>
      </c>
      <c r="F487" s="211" t="s">
        <v>817</v>
      </c>
      <c r="G487" s="208"/>
      <c r="H487" s="212">
        <v>0.9</v>
      </c>
      <c r="I487" s="213"/>
      <c r="J487" s="208"/>
      <c r="K487" s="208"/>
      <c r="L487" s="214"/>
      <c r="M487" s="215"/>
      <c r="N487" s="216"/>
      <c r="O487" s="216"/>
      <c r="P487" s="216"/>
      <c r="Q487" s="216"/>
      <c r="R487" s="216"/>
      <c r="S487" s="216"/>
      <c r="T487" s="217"/>
      <c r="AT487" s="218" t="s">
        <v>151</v>
      </c>
      <c r="AU487" s="218" t="s">
        <v>149</v>
      </c>
      <c r="AV487" s="12" t="s">
        <v>149</v>
      </c>
      <c r="AW487" s="12" t="s">
        <v>33</v>
      </c>
      <c r="AX487" s="12" t="s">
        <v>85</v>
      </c>
      <c r="AY487" s="218" t="s">
        <v>142</v>
      </c>
    </row>
    <row r="488" spans="2:65" s="12" customFormat="1" ht="11.25">
      <c r="B488" s="207"/>
      <c r="C488" s="208"/>
      <c r="D488" s="209" t="s">
        <v>151</v>
      </c>
      <c r="E488" s="208"/>
      <c r="F488" s="211" t="s">
        <v>894</v>
      </c>
      <c r="G488" s="208"/>
      <c r="H488" s="212">
        <v>0.99</v>
      </c>
      <c r="I488" s="213"/>
      <c r="J488" s="208"/>
      <c r="K488" s="208"/>
      <c r="L488" s="214"/>
      <c r="M488" s="215"/>
      <c r="N488" s="216"/>
      <c r="O488" s="216"/>
      <c r="P488" s="216"/>
      <c r="Q488" s="216"/>
      <c r="R488" s="216"/>
      <c r="S488" s="216"/>
      <c r="T488" s="217"/>
      <c r="AT488" s="218" t="s">
        <v>151</v>
      </c>
      <c r="AU488" s="218" t="s">
        <v>149</v>
      </c>
      <c r="AV488" s="12" t="s">
        <v>149</v>
      </c>
      <c r="AW488" s="12" t="s">
        <v>4</v>
      </c>
      <c r="AX488" s="12" t="s">
        <v>85</v>
      </c>
      <c r="AY488" s="218" t="s">
        <v>142</v>
      </c>
    </row>
    <row r="489" spans="2:65" s="1" customFormat="1" ht="16.5" customHeight="1">
      <c r="B489" s="34"/>
      <c r="C489" s="194" t="s">
        <v>604</v>
      </c>
      <c r="D489" s="194" t="s">
        <v>144</v>
      </c>
      <c r="E489" s="195" t="s">
        <v>627</v>
      </c>
      <c r="F489" s="196" t="s">
        <v>628</v>
      </c>
      <c r="G489" s="197" t="s">
        <v>147</v>
      </c>
      <c r="H489" s="198">
        <v>5.2549999999999999</v>
      </c>
      <c r="I489" s="199"/>
      <c r="J489" s="200">
        <f>ROUND(I489*H489,2)</f>
        <v>0</v>
      </c>
      <c r="K489" s="196" t="s">
        <v>160</v>
      </c>
      <c r="L489" s="38"/>
      <c r="M489" s="201" t="s">
        <v>1</v>
      </c>
      <c r="N489" s="202" t="s">
        <v>43</v>
      </c>
      <c r="O489" s="66"/>
      <c r="P489" s="203">
        <f>O489*H489</f>
        <v>0</v>
      </c>
      <c r="Q489" s="203">
        <v>2.9999999999999997E-4</v>
      </c>
      <c r="R489" s="203">
        <f>Q489*H489</f>
        <v>1.5764999999999998E-3</v>
      </c>
      <c r="S489" s="203">
        <v>0</v>
      </c>
      <c r="T489" s="204">
        <f>S489*H489</f>
        <v>0</v>
      </c>
      <c r="AR489" s="205" t="s">
        <v>241</v>
      </c>
      <c r="AT489" s="205" t="s">
        <v>144</v>
      </c>
      <c r="AU489" s="205" t="s">
        <v>149</v>
      </c>
      <c r="AY489" s="17" t="s">
        <v>142</v>
      </c>
      <c r="BE489" s="206">
        <f>IF(N489="základní",J489,0)</f>
        <v>0</v>
      </c>
      <c r="BF489" s="206">
        <f>IF(N489="snížená",J489,0)</f>
        <v>0</v>
      </c>
      <c r="BG489" s="206">
        <f>IF(N489="zákl. přenesená",J489,0)</f>
        <v>0</v>
      </c>
      <c r="BH489" s="206">
        <f>IF(N489="sníž. přenesená",J489,0)</f>
        <v>0</v>
      </c>
      <c r="BI489" s="206">
        <f>IF(N489="nulová",J489,0)</f>
        <v>0</v>
      </c>
      <c r="BJ489" s="17" t="s">
        <v>149</v>
      </c>
      <c r="BK489" s="206">
        <f>ROUND(I489*H489,2)</f>
        <v>0</v>
      </c>
      <c r="BL489" s="17" t="s">
        <v>241</v>
      </c>
      <c r="BM489" s="205" t="s">
        <v>629</v>
      </c>
    </row>
    <row r="490" spans="2:65" s="12" customFormat="1" ht="11.25">
      <c r="B490" s="207"/>
      <c r="C490" s="208"/>
      <c r="D490" s="209" t="s">
        <v>151</v>
      </c>
      <c r="E490" s="210" t="s">
        <v>1</v>
      </c>
      <c r="F490" s="211" t="s">
        <v>817</v>
      </c>
      <c r="G490" s="208"/>
      <c r="H490" s="212">
        <v>0.9</v>
      </c>
      <c r="I490" s="213"/>
      <c r="J490" s="208"/>
      <c r="K490" s="208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151</v>
      </c>
      <c r="AU490" s="218" t="s">
        <v>149</v>
      </c>
      <c r="AV490" s="12" t="s">
        <v>149</v>
      </c>
      <c r="AW490" s="12" t="s">
        <v>33</v>
      </c>
      <c r="AX490" s="12" t="s">
        <v>77</v>
      </c>
      <c r="AY490" s="218" t="s">
        <v>142</v>
      </c>
    </row>
    <row r="491" spans="2:65" s="12" customFormat="1" ht="11.25">
      <c r="B491" s="207"/>
      <c r="C491" s="208"/>
      <c r="D491" s="209" t="s">
        <v>151</v>
      </c>
      <c r="E491" s="210" t="s">
        <v>1</v>
      </c>
      <c r="F491" s="211" t="s">
        <v>818</v>
      </c>
      <c r="G491" s="208"/>
      <c r="H491" s="212">
        <v>3.42</v>
      </c>
      <c r="I491" s="213"/>
      <c r="J491" s="208"/>
      <c r="K491" s="208"/>
      <c r="L491" s="214"/>
      <c r="M491" s="215"/>
      <c r="N491" s="216"/>
      <c r="O491" s="216"/>
      <c r="P491" s="216"/>
      <c r="Q491" s="216"/>
      <c r="R491" s="216"/>
      <c r="S491" s="216"/>
      <c r="T491" s="217"/>
      <c r="AT491" s="218" t="s">
        <v>151</v>
      </c>
      <c r="AU491" s="218" t="s">
        <v>149</v>
      </c>
      <c r="AV491" s="12" t="s">
        <v>149</v>
      </c>
      <c r="AW491" s="12" t="s">
        <v>33</v>
      </c>
      <c r="AX491" s="12" t="s">
        <v>77</v>
      </c>
      <c r="AY491" s="218" t="s">
        <v>142</v>
      </c>
    </row>
    <row r="492" spans="2:65" s="12" customFormat="1" ht="11.25">
      <c r="B492" s="207"/>
      <c r="C492" s="208"/>
      <c r="D492" s="209" t="s">
        <v>151</v>
      </c>
      <c r="E492" s="210" t="s">
        <v>1</v>
      </c>
      <c r="F492" s="211" t="s">
        <v>819</v>
      </c>
      <c r="G492" s="208"/>
      <c r="H492" s="212">
        <v>0.93500000000000005</v>
      </c>
      <c r="I492" s="213"/>
      <c r="J492" s="208"/>
      <c r="K492" s="208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151</v>
      </c>
      <c r="AU492" s="218" t="s">
        <v>149</v>
      </c>
      <c r="AV492" s="12" t="s">
        <v>149</v>
      </c>
      <c r="AW492" s="12" t="s">
        <v>33</v>
      </c>
      <c r="AX492" s="12" t="s">
        <v>77</v>
      </c>
      <c r="AY492" s="218" t="s">
        <v>142</v>
      </c>
    </row>
    <row r="493" spans="2:65" s="13" customFormat="1" ht="11.25">
      <c r="B493" s="219"/>
      <c r="C493" s="220"/>
      <c r="D493" s="209" t="s">
        <v>151</v>
      </c>
      <c r="E493" s="221" t="s">
        <v>1</v>
      </c>
      <c r="F493" s="222" t="s">
        <v>157</v>
      </c>
      <c r="G493" s="220"/>
      <c r="H493" s="223">
        <v>5.2550000000000008</v>
      </c>
      <c r="I493" s="224"/>
      <c r="J493" s="220"/>
      <c r="K493" s="220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151</v>
      </c>
      <c r="AU493" s="229" t="s">
        <v>149</v>
      </c>
      <c r="AV493" s="13" t="s">
        <v>87</v>
      </c>
      <c r="AW493" s="13" t="s">
        <v>33</v>
      </c>
      <c r="AX493" s="13" t="s">
        <v>85</v>
      </c>
      <c r="AY493" s="229" t="s">
        <v>142</v>
      </c>
    </row>
    <row r="494" spans="2:65" s="1" customFormat="1" ht="16.5" customHeight="1">
      <c r="B494" s="34"/>
      <c r="C494" s="194" t="s">
        <v>610</v>
      </c>
      <c r="D494" s="194" t="s">
        <v>144</v>
      </c>
      <c r="E494" s="195" t="s">
        <v>631</v>
      </c>
      <c r="F494" s="196" t="s">
        <v>632</v>
      </c>
      <c r="G494" s="197" t="s">
        <v>244</v>
      </c>
      <c r="H494" s="198">
        <v>13.3</v>
      </c>
      <c r="I494" s="199"/>
      <c r="J494" s="200">
        <f>ROUND(I494*H494,2)</f>
        <v>0</v>
      </c>
      <c r="K494" s="196" t="s">
        <v>160</v>
      </c>
      <c r="L494" s="38"/>
      <c r="M494" s="201" t="s">
        <v>1</v>
      </c>
      <c r="N494" s="202" t="s">
        <v>43</v>
      </c>
      <c r="O494" s="66"/>
      <c r="P494" s="203">
        <f>O494*H494</f>
        <v>0</v>
      </c>
      <c r="Q494" s="203">
        <v>3.0000000000000001E-5</v>
      </c>
      <c r="R494" s="203">
        <f>Q494*H494</f>
        <v>3.9900000000000005E-4</v>
      </c>
      <c r="S494" s="203">
        <v>0</v>
      </c>
      <c r="T494" s="204">
        <f>S494*H494</f>
        <v>0</v>
      </c>
      <c r="AR494" s="205" t="s">
        <v>241</v>
      </c>
      <c r="AT494" s="205" t="s">
        <v>144</v>
      </c>
      <c r="AU494" s="205" t="s">
        <v>149</v>
      </c>
      <c r="AY494" s="17" t="s">
        <v>142</v>
      </c>
      <c r="BE494" s="206">
        <f>IF(N494="základní",J494,0)</f>
        <v>0</v>
      </c>
      <c r="BF494" s="206">
        <f>IF(N494="snížená",J494,0)</f>
        <v>0</v>
      </c>
      <c r="BG494" s="206">
        <f>IF(N494="zákl. přenesená",J494,0)</f>
        <v>0</v>
      </c>
      <c r="BH494" s="206">
        <f>IF(N494="sníž. přenesená",J494,0)</f>
        <v>0</v>
      </c>
      <c r="BI494" s="206">
        <f>IF(N494="nulová",J494,0)</f>
        <v>0</v>
      </c>
      <c r="BJ494" s="17" t="s">
        <v>149</v>
      </c>
      <c r="BK494" s="206">
        <f>ROUND(I494*H494,2)</f>
        <v>0</v>
      </c>
      <c r="BL494" s="17" t="s">
        <v>241</v>
      </c>
      <c r="BM494" s="205" t="s">
        <v>633</v>
      </c>
    </row>
    <row r="495" spans="2:65" s="12" customFormat="1" ht="11.25">
      <c r="B495" s="207"/>
      <c r="C495" s="208"/>
      <c r="D495" s="209" t="s">
        <v>151</v>
      </c>
      <c r="E495" s="210" t="s">
        <v>1</v>
      </c>
      <c r="F495" s="211" t="s">
        <v>895</v>
      </c>
      <c r="G495" s="208"/>
      <c r="H495" s="212">
        <v>3.2</v>
      </c>
      <c r="I495" s="213"/>
      <c r="J495" s="208"/>
      <c r="K495" s="208"/>
      <c r="L495" s="214"/>
      <c r="M495" s="215"/>
      <c r="N495" s="216"/>
      <c r="O495" s="216"/>
      <c r="P495" s="216"/>
      <c r="Q495" s="216"/>
      <c r="R495" s="216"/>
      <c r="S495" s="216"/>
      <c r="T495" s="217"/>
      <c r="AT495" s="218" t="s">
        <v>151</v>
      </c>
      <c r="AU495" s="218" t="s">
        <v>149</v>
      </c>
      <c r="AV495" s="12" t="s">
        <v>149</v>
      </c>
      <c r="AW495" s="12" t="s">
        <v>33</v>
      </c>
      <c r="AX495" s="12" t="s">
        <v>77</v>
      </c>
      <c r="AY495" s="218" t="s">
        <v>142</v>
      </c>
    </row>
    <row r="496" spans="2:65" s="12" customFormat="1" ht="11.25">
      <c r="B496" s="207"/>
      <c r="C496" s="208"/>
      <c r="D496" s="209" t="s">
        <v>151</v>
      </c>
      <c r="E496" s="210" t="s">
        <v>1</v>
      </c>
      <c r="F496" s="211" t="s">
        <v>896</v>
      </c>
      <c r="G496" s="208"/>
      <c r="H496" s="212">
        <v>6.8</v>
      </c>
      <c r="I496" s="213"/>
      <c r="J496" s="208"/>
      <c r="K496" s="208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151</v>
      </c>
      <c r="AU496" s="218" t="s">
        <v>149</v>
      </c>
      <c r="AV496" s="12" t="s">
        <v>149</v>
      </c>
      <c r="AW496" s="12" t="s">
        <v>33</v>
      </c>
      <c r="AX496" s="12" t="s">
        <v>77</v>
      </c>
      <c r="AY496" s="218" t="s">
        <v>142</v>
      </c>
    </row>
    <row r="497" spans="2:65" s="12" customFormat="1" ht="11.25">
      <c r="B497" s="207"/>
      <c r="C497" s="208"/>
      <c r="D497" s="209" t="s">
        <v>151</v>
      </c>
      <c r="E497" s="210" t="s">
        <v>1</v>
      </c>
      <c r="F497" s="211" t="s">
        <v>897</v>
      </c>
      <c r="G497" s="208"/>
      <c r="H497" s="212">
        <v>3.3</v>
      </c>
      <c r="I497" s="213"/>
      <c r="J497" s="208"/>
      <c r="K497" s="208"/>
      <c r="L497" s="214"/>
      <c r="M497" s="215"/>
      <c r="N497" s="216"/>
      <c r="O497" s="216"/>
      <c r="P497" s="216"/>
      <c r="Q497" s="216"/>
      <c r="R497" s="216"/>
      <c r="S497" s="216"/>
      <c r="T497" s="217"/>
      <c r="AT497" s="218" t="s">
        <v>151</v>
      </c>
      <c r="AU497" s="218" t="s">
        <v>149</v>
      </c>
      <c r="AV497" s="12" t="s">
        <v>149</v>
      </c>
      <c r="AW497" s="12" t="s">
        <v>33</v>
      </c>
      <c r="AX497" s="12" t="s">
        <v>77</v>
      </c>
      <c r="AY497" s="218" t="s">
        <v>142</v>
      </c>
    </row>
    <row r="498" spans="2:65" s="13" customFormat="1" ht="11.25">
      <c r="B498" s="219"/>
      <c r="C498" s="220"/>
      <c r="D498" s="209" t="s">
        <v>151</v>
      </c>
      <c r="E498" s="221" t="s">
        <v>1</v>
      </c>
      <c r="F498" s="222" t="s">
        <v>157</v>
      </c>
      <c r="G498" s="220"/>
      <c r="H498" s="223">
        <v>13.3</v>
      </c>
      <c r="I498" s="224"/>
      <c r="J498" s="220"/>
      <c r="K498" s="220"/>
      <c r="L498" s="225"/>
      <c r="M498" s="226"/>
      <c r="N498" s="227"/>
      <c r="O498" s="227"/>
      <c r="P498" s="227"/>
      <c r="Q498" s="227"/>
      <c r="R498" s="227"/>
      <c r="S498" s="227"/>
      <c r="T498" s="228"/>
      <c r="AT498" s="229" t="s">
        <v>151</v>
      </c>
      <c r="AU498" s="229" t="s">
        <v>149</v>
      </c>
      <c r="AV498" s="13" t="s">
        <v>87</v>
      </c>
      <c r="AW498" s="13" t="s">
        <v>33</v>
      </c>
      <c r="AX498" s="13" t="s">
        <v>85</v>
      </c>
      <c r="AY498" s="229" t="s">
        <v>142</v>
      </c>
    </row>
    <row r="499" spans="2:65" s="1" customFormat="1" ht="24" customHeight="1">
      <c r="B499" s="34"/>
      <c r="C499" s="194" t="s">
        <v>614</v>
      </c>
      <c r="D499" s="194" t="s">
        <v>144</v>
      </c>
      <c r="E499" s="195" t="s">
        <v>636</v>
      </c>
      <c r="F499" s="196" t="s">
        <v>637</v>
      </c>
      <c r="G499" s="197" t="s">
        <v>301</v>
      </c>
      <c r="H499" s="198">
        <v>0.14899999999999999</v>
      </c>
      <c r="I499" s="199"/>
      <c r="J499" s="200">
        <f>ROUND(I499*H499,2)</f>
        <v>0</v>
      </c>
      <c r="K499" s="196" t="s">
        <v>148</v>
      </c>
      <c r="L499" s="38"/>
      <c r="M499" s="201" t="s">
        <v>1</v>
      </c>
      <c r="N499" s="202" t="s">
        <v>43</v>
      </c>
      <c r="O499" s="66"/>
      <c r="P499" s="203">
        <f>O499*H499</f>
        <v>0</v>
      </c>
      <c r="Q499" s="203">
        <v>0</v>
      </c>
      <c r="R499" s="203">
        <f>Q499*H499</f>
        <v>0</v>
      </c>
      <c r="S499" s="203">
        <v>0</v>
      </c>
      <c r="T499" s="204">
        <f>S499*H499</f>
        <v>0</v>
      </c>
      <c r="AR499" s="205" t="s">
        <v>241</v>
      </c>
      <c r="AT499" s="205" t="s">
        <v>144</v>
      </c>
      <c r="AU499" s="205" t="s">
        <v>149</v>
      </c>
      <c r="AY499" s="17" t="s">
        <v>142</v>
      </c>
      <c r="BE499" s="206">
        <f>IF(N499="základní",J499,0)</f>
        <v>0</v>
      </c>
      <c r="BF499" s="206">
        <f>IF(N499="snížená",J499,0)</f>
        <v>0</v>
      </c>
      <c r="BG499" s="206">
        <f>IF(N499="zákl. přenesená",J499,0)</f>
        <v>0</v>
      </c>
      <c r="BH499" s="206">
        <f>IF(N499="sníž. přenesená",J499,0)</f>
        <v>0</v>
      </c>
      <c r="BI499" s="206">
        <f>IF(N499="nulová",J499,0)</f>
        <v>0</v>
      </c>
      <c r="BJ499" s="17" t="s">
        <v>149</v>
      </c>
      <c r="BK499" s="206">
        <f>ROUND(I499*H499,2)</f>
        <v>0</v>
      </c>
      <c r="BL499" s="17" t="s">
        <v>241</v>
      </c>
      <c r="BM499" s="205" t="s">
        <v>638</v>
      </c>
    </row>
    <row r="500" spans="2:65" s="11" customFormat="1" ht="22.9" customHeight="1">
      <c r="B500" s="179"/>
      <c r="C500" s="180"/>
      <c r="D500" s="181" t="s">
        <v>76</v>
      </c>
      <c r="E500" s="192" t="s">
        <v>639</v>
      </c>
      <c r="F500" s="192" t="s">
        <v>640</v>
      </c>
      <c r="G500" s="180"/>
      <c r="H500" s="180"/>
      <c r="I500" s="183"/>
      <c r="J500" s="193">
        <f>BK500</f>
        <v>0</v>
      </c>
      <c r="K500" s="180"/>
      <c r="L500" s="184"/>
      <c r="M500" s="185"/>
      <c r="N500" s="186"/>
      <c r="O500" s="186"/>
      <c r="P500" s="187">
        <f>SUM(P501:P504)</f>
        <v>0</v>
      </c>
      <c r="Q500" s="186"/>
      <c r="R500" s="187">
        <f>SUM(R501:R504)</f>
        <v>0</v>
      </c>
      <c r="S500" s="186"/>
      <c r="T500" s="188">
        <f>SUM(T501:T504)</f>
        <v>0.90600000000000014</v>
      </c>
      <c r="AR500" s="189" t="s">
        <v>149</v>
      </c>
      <c r="AT500" s="190" t="s">
        <v>76</v>
      </c>
      <c r="AU500" s="190" t="s">
        <v>85</v>
      </c>
      <c r="AY500" s="189" t="s">
        <v>142</v>
      </c>
      <c r="BK500" s="191">
        <f>SUM(BK501:BK504)</f>
        <v>0</v>
      </c>
    </row>
    <row r="501" spans="2:65" s="1" customFormat="1" ht="24" customHeight="1">
      <c r="B501" s="34"/>
      <c r="C501" s="194" t="s">
        <v>618</v>
      </c>
      <c r="D501" s="194" t="s">
        <v>144</v>
      </c>
      <c r="E501" s="195" t="s">
        <v>642</v>
      </c>
      <c r="F501" s="196" t="s">
        <v>643</v>
      </c>
      <c r="G501" s="197" t="s">
        <v>147</v>
      </c>
      <c r="H501" s="198">
        <v>36.24</v>
      </c>
      <c r="I501" s="199"/>
      <c r="J501" s="200">
        <f>ROUND(I501*H501,2)</f>
        <v>0</v>
      </c>
      <c r="K501" s="196" t="s">
        <v>148</v>
      </c>
      <c r="L501" s="38"/>
      <c r="M501" s="201" t="s">
        <v>1</v>
      </c>
      <c r="N501" s="202" t="s">
        <v>43</v>
      </c>
      <c r="O501" s="66"/>
      <c r="P501" s="203">
        <f>O501*H501</f>
        <v>0</v>
      </c>
      <c r="Q501" s="203">
        <v>0</v>
      </c>
      <c r="R501" s="203">
        <f>Q501*H501</f>
        <v>0</v>
      </c>
      <c r="S501" s="203">
        <v>2.5000000000000001E-2</v>
      </c>
      <c r="T501" s="204">
        <f>S501*H501</f>
        <v>0.90600000000000014</v>
      </c>
      <c r="AR501" s="205" t="s">
        <v>241</v>
      </c>
      <c r="AT501" s="205" t="s">
        <v>144</v>
      </c>
      <c r="AU501" s="205" t="s">
        <v>149</v>
      </c>
      <c r="AY501" s="17" t="s">
        <v>142</v>
      </c>
      <c r="BE501" s="206">
        <f>IF(N501="základní",J501,0)</f>
        <v>0</v>
      </c>
      <c r="BF501" s="206">
        <f>IF(N501="snížená",J501,0)</f>
        <v>0</v>
      </c>
      <c r="BG501" s="206">
        <f>IF(N501="zákl. přenesená",J501,0)</f>
        <v>0</v>
      </c>
      <c r="BH501" s="206">
        <f>IF(N501="sníž. přenesená",J501,0)</f>
        <v>0</v>
      </c>
      <c r="BI501" s="206">
        <f>IF(N501="nulová",J501,0)</f>
        <v>0</v>
      </c>
      <c r="BJ501" s="17" t="s">
        <v>149</v>
      </c>
      <c r="BK501" s="206">
        <f>ROUND(I501*H501,2)</f>
        <v>0</v>
      </c>
      <c r="BL501" s="17" t="s">
        <v>241</v>
      </c>
      <c r="BM501" s="205" t="s">
        <v>644</v>
      </c>
    </row>
    <row r="502" spans="2:65" s="12" customFormat="1" ht="11.25">
      <c r="B502" s="207"/>
      <c r="C502" s="208"/>
      <c r="D502" s="209" t="s">
        <v>151</v>
      </c>
      <c r="E502" s="210" t="s">
        <v>1</v>
      </c>
      <c r="F502" s="211" t="s">
        <v>814</v>
      </c>
      <c r="G502" s="208"/>
      <c r="H502" s="212">
        <v>19.2</v>
      </c>
      <c r="I502" s="213"/>
      <c r="J502" s="208"/>
      <c r="K502" s="208"/>
      <c r="L502" s="214"/>
      <c r="M502" s="215"/>
      <c r="N502" s="216"/>
      <c r="O502" s="216"/>
      <c r="P502" s="216"/>
      <c r="Q502" s="216"/>
      <c r="R502" s="216"/>
      <c r="S502" s="216"/>
      <c r="T502" s="217"/>
      <c r="AT502" s="218" t="s">
        <v>151</v>
      </c>
      <c r="AU502" s="218" t="s">
        <v>149</v>
      </c>
      <c r="AV502" s="12" t="s">
        <v>149</v>
      </c>
      <c r="AW502" s="12" t="s">
        <v>33</v>
      </c>
      <c r="AX502" s="12" t="s">
        <v>77</v>
      </c>
      <c r="AY502" s="218" t="s">
        <v>142</v>
      </c>
    </row>
    <row r="503" spans="2:65" s="12" customFormat="1" ht="11.25">
      <c r="B503" s="207"/>
      <c r="C503" s="208"/>
      <c r="D503" s="209" t="s">
        <v>151</v>
      </c>
      <c r="E503" s="210" t="s">
        <v>1</v>
      </c>
      <c r="F503" s="211" t="s">
        <v>815</v>
      </c>
      <c r="G503" s="208"/>
      <c r="H503" s="212">
        <v>17.04</v>
      </c>
      <c r="I503" s="213"/>
      <c r="J503" s="208"/>
      <c r="K503" s="208"/>
      <c r="L503" s="214"/>
      <c r="M503" s="215"/>
      <c r="N503" s="216"/>
      <c r="O503" s="216"/>
      <c r="P503" s="216"/>
      <c r="Q503" s="216"/>
      <c r="R503" s="216"/>
      <c r="S503" s="216"/>
      <c r="T503" s="217"/>
      <c r="AT503" s="218" t="s">
        <v>151</v>
      </c>
      <c r="AU503" s="218" t="s">
        <v>149</v>
      </c>
      <c r="AV503" s="12" t="s">
        <v>149</v>
      </c>
      <c r="AW503" s="12" t="s">
        <v>33</v>
      </c>
      <c r="AX503" s="12" t="s">
        <v>77</v>
      </c>
      <c r="AY503" s="218" t="s">
        <v>142</v>
      </c>
    </row>
    <row r="504" spans="2:65" s="13" customFormat="1" ht="11.25">
      <c r="B504" s="219"/>
      <c r="C504" s="220"/>
      <c r="D504" s="209" t="s">
        <v>151</v>
      </c>
      <c r="E504" s="221" t="s">
        <v>1</v>
      </c>
      <c r="F504" s="222" t="s">
        <v>157</v>
      </c>
      <c r="G504" s="220"/>
      <c r="H504" s="223">
        <v>36.239999999999995</v>
      </c>
      <c r="I504" s="224"/>
      <c r="J504" s="220"/>
      <c r="K504" s="220"/>
      <c r="L504" s="225"/>
      <c r="M504" s="226"/>
      <c r="N504" s="227"/>
      <c r="O504" s="227"/>
      <c r="P504" s="227"/>
      <c r="Q504" s="227"/>
      <c r="R504" s="227"/>
      <c r="S504" s="227"/>
      <c r="T504" s="228"/>
      <c r="AT504" s="229" t="s">
        <v>151</v>
      </c>
      <c r="AU504" s="229" t="s">
        <v>149</v>
      </c>
      <c r="AV504" s="13" t="s">
        <v>87</v>
      </c>
      <c r="AW504" s="13" t="s">
        <v>33</v>
      </c>
      <c r="AX504" s="13" t="s">
        <v>85</v>
      </c>
      <c r="AY504" s="229" t="s">
        <v>142</v>
      </c>
    </row>
    <row r="505" spans="2:65" s="11" customFormat="1" ht="22.9" customHeight="1">
      <c r="B505" s="179"/>
      <c r="C505" s="180"/>
      <c r="D505" s="181" t="s">
        <v>76</v>
      </c>
      <c r="E505" s="192" t="s">
        <v>645</v>
      </c>
      <c r="F505" s="192" t="s">
        <v>646</v>
      </c>
      <c r="G505" s="180"/>
      <c r="H505" s="180"/>
      <c r="I505" s="183"/>
      <c r="J505" s="193">
        <f>BK505</f>
        <v>0</v>
      </c>
      <c r="K505" s="180"/>
      <c r="L505" s="184"/>
      <c r="M505" s="185"/>
      <c r="N505" s="186"/>
      <c r="O505" s="186"/>
      <c r="P505" s="187">
        <f>SUM(P506:P557)</f>
        <v>0</v>
      </c>
      <c r="Q505" s="186"/>
      <c r="R505" s="187">
        <f>SUM(R506:R557)</f>
        <v>0.25306825999999999</v>
      </c>
      <c r="S505" s="186"/>
      <c r="T505" s="188">
        <f>SUM(T506:T557)</f>
        <v>0</v>
      </c>
      <c r="AR505" s="189" t="s">
        <v>149</v>
      </c>
      <c r="AT505" s="190" t="s">
        <v>76</v>
      </c>
      <c r="AU505" s="190" t="s">
        <v>85</v>
      </c>
      <c r="AY505" s="189" t="s">
        <v>142</v>
      </c>
      <c r="BK505" s="191">
        <f>SUM(BK506:BK557)</f>
        <v>0</v>
      </c>
    </row>
    <row r="506" spans="2:65" s="1" customFormat="1" ht="16.5" customHeight="1">
      <c r="B506" s="34"/>
      <c r="C506" s="194" t="s">
        <v>623</v>
      </c>
      <c r="D506" s="194" t="s">
        <v>144</v>
      </c>
      <c r="E506" s="195" t="s">
        <v>648</v>
      </c>
      <c r="F506" s="196" t="s">
        <v>649</v>
      </c>
      <c r="G506" s="197" t="s">
        <v>147</v>
      </c>
      <c r="H506" s="198">
        <v>60.225000000000001</v>
      </c>
      <c r="I506" s="199"/>
      <c r="J506" s="200">
        <f>ROUND(I506*H506,2)</f>
        <v>0</v>
      </c>
      <c r="K506" s="196" t="s">
        <v>160</v>
      </c>
      <c r="L506" s="38"/>
      <c r="M506" s="201" t="s">
        <v>1</v>
      </c>
      <c r="N506" s="202" t="s">
        <v>43</v>
      </c>
      <c r="O506" s="66"/>
      <c r="P506" s="203">
        <f>O506*H506</f>
        <v>0</v>
      </c>
      <c r="Q506" s="203">
        <v>0</v>
      </c>
      <c r="R506" s="203">
        <f>Q506*H506</f>
        <v>0</v>
      </c>
      <c r="S506" s="203">
        <v>0</v>
      </c>
      <c r="T506" s="204">
        <f>S506*H506</f>
        <v>0</v>
      </c>
      <c r="AR506" s="205" t="s">
        <v>241</v>
      </c>
      <c r="AT506" s="205" t="s">
        <v>144</v>
      </c>
      <c r="AU506" s="205" t="s">
        <v>149</v>
      </c>
      <c r="AY506" s="17" t="s">
        <v>142</v>
      </c>
      <c r="BE506" s="206">
        <f>IF(N506="základní",J506,0)</f>
        <v>0</v>
      </c>
      <c r="BF506" s="206">
        <f>IF(N506="snížená",J506,0)</f>
        <v>0</v>
      </c>
      <c r="BG506" s="206">
        <f>IF(N506="zákl. přenesená",J506,0)</f>
        <v>0</v>
      </c>
      <c r="BH506" s="206">
        <f>IF(N506="sníž. přenesená",J506,0)</f>
        <v>0</v>
      </c>
      <c r="BI506" s="206">
        <f>IF(N506="nulová",J506,0)</f>
        <v>0</v>
      </c>
      <c r="BJ506" s="17" t="s">
        <v>149</v>
      </c>
      <c r="BK506" s="206">
        <f>ROUND(I506*H506,2)</f>
        <v>0</v>
      </c>
      <c r="BL506" s="17" t="s">
        <v>241</v>
      </c>
      <c r="BM506" s="205" t="s">
        <v>650</v>
      </c>
    </row>
    <row r="507" spans="2:65" s="12" customFormat="1" ht="11.25">
      <c r="B507" s="207"/>
      <c r="C507" s="208"/>
      <c r="D507" s="209" t="s">
        <v>151</v>
      </c>
      <c r="E507" s="210" t="s">
        <v>1</v>
      </c>
      <c r="F507" s="211" t="s">
        <v>813</v>
      </c>
      <c r="G507" s="208"/>
      <c r="H507" s="212">
        <v>10.045</v>
      </c>
      <c r="I507" s="213"/>
      <c r="J507" s="208"/>
      <c r="K507" s="208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151</v>
      </c>
      <c r="AU507" s="218" t="s">
        <v>149</v>
      </c>
      <c r="AV507" s="12" t="s">
        <v>149</v>
      </c>
      <c r="AW507" s="12" t="s">
        <v>33</v>
      </c>
      <c r="AX507" s="12" t="s">
        <v>77</v>
      </c>
      <c r="AY507" s="218" t="s">
        <v>142</v>
      </c>
    </row>
    <row r="508" spans="2:65" s="12" customFormat="1" ht="11.25">
      <c r="B508" s="207"/>
      <c r="C508" s="208"/>
      <c r="D508" s="209" t="s">
        <v>151</v>
      </c>
      <c r="E508" s="210" t="s">
        <v>1</v>
      </c>
      <c r="F508" s="211" t="s">
        <v>814</v>
      </c>
      <c r="G508" s="208"/>
      <c r="H508" s="212">
        <v>19.2</v>
      </c>
      <c r="I508" s="213"/>
      <c r="J508" s="208"/>
      <c r="K508" s="208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151</v>
      </c>
      <c r="AU508" s="218" t="s">
        <v>149</v>
      </c>
      <c r="AV508" s="12" t="s">
        <v>149</v>
      </c>
      <c r="AW508" s="12" t="s">
        <v>33</v>
      </c>
      <c r="AX508" s="12" t="s">
        <v>77</v>
      </c>
      <c r="AY508" s="218" t="s">
        <v>142</v>
      </c>
    </row>
    <row r="509" spans="2:65" s="12" customFormat="1" ht="11.25">
      <c r="B509" s="207"/>
      <c r="C509" s="208"/>
      <c r="D509" s="209" t="s">
        <v>151</v>
      </c>
      <c r="E509" s="210" t="s">
        <v>1</v>
      </c>
      <c r="F509" s="211" t="s">
        <v>815</v>
      </c>
      <c r="G509" s="208"/>
      <c r="H509" s="212">
        <v>17.04</v>
      </c>
      <c r="I509" s="213"/>
      <c r="J509" s="208"/>
      <c r="K509" s="208"/>
      <c r="L509" s="214"/>
      <c r="M509" s="215"/>
      <c r="N509" s="216"/>
      <c r="O509" s="216"/>
      <c r="P509" s="216"/>
      <c r="Q509" s="216"/>
      <c r="R509" s="216"/>
      <c r="S509" s="216"/>
      <c r="T509" s="217"/>
      <c r="AT509" s="218" t="s">
        <v>151</v>
      </c>
      <c r="AU509" s="218" t="s">
        <v>149</v>
      </c>
      <c r="AV509" s="12" t="s">
        <v>149</v>
      </c>
      <c r="AW509" s="12" t="s">
        <v>33</v>
      </c>
      <c r="AX509" s="12" t="s">
        <v>77</v>
      </c>
      <c r="AY509" s="218" t="s">
        <v>142</v>
      </c>
    </row>
    <row r="510" spans="2:65" s="12" customFormat="1" ht="11.25">
      <c r="B510" s="207"/>
      <c r="C510" s="208"/>
      <c r="D510" s="209" t="s">
        <v>151</v>
      </c>
      <c r="E510" s="210" t="s">
        <v>1</v>
      </c>
      <c r="F510" s="211" t="s">
        <v>816</v>
      </c>
      <c r="G510" s="208"/>
      <c r="H510" s="212">
        <v>8.6850000000000005</v>
      </c>
      <c r="I510" s="213"/>
      <c r="J510" s="208"/>
      <c r="K510" s="208"/>
      <c r="L510" s="214"/>
      <c r="M510" s="215"/>
      <c r="N510" s="216"/>
      <c r="O510" s="216"/>
      <c r="P510" s="216"/>
      <c r="Q510" s="216"/>
      <c r="R510" s="216"/>
      <c r="S510" s="216"/>
      <c r="T510" s="217"/>
      <c r="AT510" s="218" t="s">
        <v>151</v>
      </c>
      <c r="AU510" s="218" t="s">
        <v>149</v>
      </c>
      <c r="AV510" s="12" t="s">
        <v>149</v>
      </c>
      <c r="AW510" s="12" t="s">
        <v>33</v>
      </c>
      <c r="AX510" s="12" t="s">
        <v>77</v>
      </c>
      <c r="AY510" s="218" t="s">
        <v>142</v>
      </c>
    </row>
    <row r="511" spans="2:65" s="12" customFormat="1" ht="11.25">
      <c r="B511" s="207"/>
      <c r="C511" s="208"/>
      <c r="D511" s="209" t="s">
        <v>151</v>
      </c>
      <c r="E511" s="210" t="s">
        <v>1</v>
      </c>
      <c r="F511" s="211" t="s">
        <v>817</v>
      </c>
      <c r="G511" s="208"/>
      <c r="H511" s="212">
        <v>0.9</v>
      </c>
      <c r="I511" s="213"/>
      <c r="J511" s="208"/>
      <c r="K511" s="208"/>
      <c r="L511" s="214"/>
      <c r="M511" s="215"/>
      <c r="N511" s="216"/>
      <c r="O511" s="216"/>
      <c r="P511" s="216"/>
      <c r="Q511" s="216"/>
      <c r="R511" s="216"/>
      <c r="S511" s="216"/>
      <c r="T511" s="217"/>
      <c r="AT511" s="218" t="s">
        <v>151</v>
      </c>
      <c r="AU511" s="218" t="s">
        <v>149</v>
      </c>
      <c r="AV511" s="12" t="s">
        <v>149</v>
      </c>
      <c r="AW511" s="12" t="s">
        <v>33</v>
      </c>
      <c r="AX511" s="12" t="s">
        <v>77</v>
      </c>
      <c r="AY511" s="218" t="s">
        <v>142</v>
      </c>
    </row>
    <row r="512" spans="2:65" s="12" customFormat="1" ht="11.25">
      <c r="B512" s="207"/>
      <c r="C512" s="208"/>
      <c r="D512" s="209" t="s">
        <v>151</v>
      </c>
      <c r="E512" s="210" t="s">
        <v>1</v>
      </c>
      <c r="F512" s="211" t="s">
        <v>818</v>
      </c>
      <c r="G512" s="208"/>
      <c r="H512" s="212">
        <v>3.42</v>
      </c>
      <c r="I512" s="213"/>
      <c r="J512" s="208"/>
      <c r="K512" s="208"/>
      <c r="L512" s="214"/>
      <c r="M512" s="215"/>
      <c r="N512" s="216"/>
      <c r="O512" s="216"/>
      <c r="P512" s="216"/>
      <c r="Q512" s="216"/>
      <c r="R512" s="216"/>
      <c r="S512" s="216"/>
      <c r="T512" s="217"/>
      <c r="AT512" s="218" t="s">
        <v>151</v>
      </c>
      <c r="AU512" s="218" t="s">
        <v>149</v>
      </c>
      <c r="AV512" s="12" t="s">
        <v>149</v>
      </c>
      <c r="AW512" s="12" t="s">
        <v>33</v>
      </c>
      <c r="AX512" s="12" t="s">
        <v>77</v>
      </c>
      <c r="AY512" s="218" t="s">
        <v>142</v>
      </c>
    </row>
    <row r="513" spans="2:65" s="12" customFormat="1" ht="11.25">
      <c r="B513" s="207"/>
      <c r="C513" s="208"/>
      <c r="D513" s="209" t="s">
        <v>151</v>
      </c>
      <c r="E513" s="210" t="s">
        <v>1</v>
      </c>
      <c r="F513" s="211" t="s">
        <v>819</v>
      </c>
      <c r="G513" s="208"/>
      <c r="H513" s="212">
        <v>0.93500000000000005</v>
      </c>
      <c r="I513" s="213"/>
      <c r="J513" s="208"/>
      <c r="K513" s="208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151</v>
      </c>
      <c r="AU513" s="218" t="s">
        <v>149</v>
      </c>
      <c r="AV513" s="12" t="s">
        <v>149</v>
      </c>
      <c r="AW513" s="12" t="s">
        <v>33</v>
      </c>
      <c r="AX513" s="12" t="s">
        <v>77</v>
      </c>
      <c r="AY513" s="218" t="s">
        <v>142</v>
      </c>
    </row>
    <row r="514" spans="2:65" s="13" customFormat="1" ht="11.25">
      <c r="B514" s="219"/>
      <c r="C514" s="220"/>
      <c r="D514" s="209" t="s">
        <v>151</v>
      </c>
      <c r="E514" s="221" t="s">
        <v>1</v>
      </c>
      <c r="F514" s="222" t="s">
        <v>157</v>
      </c>
      <c r="G514" s="220"/>
      <c r="H514" s="223">
        <v>60.225000000000001</v>
      </c>
      <c r="I514" s="224"/>
      <c r="J514" s="220"/>
      <c r="K514" s="220"/>
      <c r="L514" s="225"/>
      <c r="M514" s="226"/>
      <c r="N514" s="227"/>
      <c r="O514" s="227"/>
      <c r="P514" s="227"/>
      <c r="Q514" s="227"/>
      <c r="R514" s="227"/>
      <c r="S514" s="227"/>
      <c r="T514" s="228"/>
      <c r="AT514" s="229" t="s">
        <v>151</v>
      </c>
      <c r="AU514" s="229" t="s">
        <v>149</v>
      </c>
      <c r="AV514" s="13" t="s">
        <v>87</v>
      </c>
      <c r="AW514" s="13" t="s">
        <v>33</v>
      </c>
      <c r="AX514" s="13" t="s">
        <v>85</v>
      </c>
      <c r="AY514" s="229" t="s">
        <v>142</v>
      </c>
    </row>
    <row r="515" spans="2:65" s="1" customFormat="1" ht="16.5" customHeight="1">
      <c r="B515" s="34"/>
      <c r="C515" s="194" t="s">
        <v>626</v>
      </c>
      <c r="D515" s="194" t="s">
        <v>144</v>
      </c>
      <c r="E515" s="195" t="s">
        <v>652</v>
      </c>
      <c r="F515" s="196" t="s">
        <v>653</v>
      </c>
      <c r="G515" s="197" t="s">
        <v>147</v>
      </c>
      <c r="H515" s="198">
        <v>60.225000000000001</v>
      </c>
      <c r="I515" s="199"/>
      <c r="J515" s="200">
        <f>ROUND(I515*H515,2)</f>
        <v>0</v>
      </c>
      <c r="K515" s="196" t="s">
        <v>160</v>
      </c>
      <c r="L515" s="38"/>
      <c r="M515" s="201" t="s">
        <v>1</v>
      </c>
      <c r="N515" s="202" t="s">
        <v>43</v>
      </c>
      <c r="O515" s="66"/>
      <c r="P515" s="203">
        <f>O515*H515</f>
        <v>0</v>
      </c>
      <c r="Q515" s="203">
        <v>0</v>
      </c>
      <c r="R515" s="203">
        <f>Q515*H515</f>
        <v>0</v>
      </c>
      <c r="S515" s="203">
        <v>0</v>
      </c>
      <c r="T515" s="204">
        <f>S515*H515</f>
        <v>0</v>
      </c>
      <c r="AR515" s="205" t="s">
        <v>241</v>
      </c>
      <c r="AT515" s="205" t="s">
        <v>144</v>
      </c>
      <c r="AU515" s="205" t="s">
        <v>149</v>
      </c>
      <c r="AY515" s="17" t="s">
        <v>142</v>
      </c>
      <c r="BE515" s="206">
        <f>IF(N515="základní",J515,0)</f>
        <v>0</v>
      </c>
      <c r="BF515" s="206">
        <f>IF(N515="snížená",J515,0)</f>
        <v>0</v>
      </c>
      <c r="BG515" s="206">
        <f>IF(N515="zákl. přenesená",J515,0)</f>
        <v>0</v>
      </c>
      <c r="BH515" s="206">
        <f>IF(N515="sníž. přenesená",J515,0)</f>
        <v>0</v>
      </c>
      <c r="BI515" s="206">
        <f>IF(N515="nulová",J515,0)</f>
        <v>0</v>
      </c>
      <c r="BJ515" s="17" t="s">
        <v>149</v>
      </c>
      <c r="BK515" s="206">
        <f>ROUND(I515*H515,2)</f>
        <v>0</v>
      </c>
      <c r="BL515" s="17" t="s">
        <v>241</v>
      </c>
      <c r="BM515" s="205" t="s">
        <v>654</v>
      </c>
    </row>
    <row r="516" spans="2:65" s="12" customFormat="1" ht="11.25">
      <c r="B516" s="207"/>
      <c r="C516" s="208"/>
      <c r="D516" s="209" t="s">
        <v>151</v>
      </c>
      <c r="E516" s="210" t="s">
        <v>1</v>
      </c>
      <c r="F516" s="211" t="s">
        <v>813</v>
      </c>
      <c r="G516" s="208"/>
      <c r="H516" s="212">
        <v>10.045</v>
      </c>
      <c r="I516" s="213"/>
      <c r="J516" s="208"/>
      <c r="K516" s="208"/>
      <c r="L516" s="214"/>
      <c r="M516" s="215"/>
      <c r="N516" s="216"/>
      <c r="O516" s="216"/>
      <c r="P516" s="216"/>
      <c r="Q516" s="216"/>
      <c r="R516" s="216"/>
      <c r="S516" s="216"/>
      <c r="T516" s="217"/>
      <c r="AT516" s="218" t="s">
        <v>151</v>
      </c>
      <c r="AU516" s="218" t="s">
        <v>149</v>
      </c>
      <c r="AV516" s="12" t="s">
        <v>149</v>
      </c>
      <c r="AW516" s="12" t="s">
        <v>33</v>
      </c>
      <c r="AX516" s="12" t="s">
        <v>77</v>
      </c>
      <c r="AY516" s="218" t="s">
        <v>142</v>
      </c>
    </row>
    <row r="517" spans="2:65" s="12" customFormat="1" ht="11.25">
      <c r="B517" s="207"/>
      <c r="C517" s="208"/>
      <c r="D517" s="209" t="s">
        <v>151</v>
      </c>
      <c r="E517" s="210" t="s">
        <v>1</v>
      </c>
      <c r="F517" s="211" t="s">
        <v>814</v>
      </c>
      <c r="G517" s="208"/>
      <c r="H517" s="212">
        <v>19.2</v>
      </c>
      <c r="I517" s="213"/>
      <c r="J517" s="208"/>
      <c r="K517" s="208"/>
      <c r="L517" s="214"/>
      <c r="M517" s="215"/>
      <c r="N517" s="216"/>
      <c r="O517" s="216"/>
      <c r="P517" s="216"/>
      <c r="Q517" s="216"/>
      <c r="R517" s="216"/>
      <c r="S517" s="216"/>
      <c r="T517" s="217"/>
      <c r="AT517" s="218" t="s">
        <v>151</v>
      </c>
      <c r="AU517" s="218" t="s">
        <v>149</v>
      </c>
      <c r="AV517" s="12" t="s">
        <v>149</v>
      </c>
      <c r="AW517" s="12" t="s">
        <v>33</v>
      </c>
      <c r="AX517" s="12" t="s">
        <v>77</v>
      </c>
      <c r="AY517" s="218" t="s">
        <v>142</v>
      </c>
    </row>
    <row r="518" spans="2:65" s="12" customFormat="1" ht="11.25">
      <c r="B518" s="207"/>
      <c r="C518" s="208"/>
      <c r="D518" s="209" t="s">
        <v>151</v>
      </c>
      <c r="E518" s="210" t="s">
        <v>1</v>
      </c>
      <c r="F518" s="211" t="s">
        <v>815</v>
      </c>
      <c r="G518" s="208"/>
      <c r="H518" s="212">
        <v>17.04</v>
      </c>
      <c r="I518" s="213"/>
      <c r="J518" s="208"/>
      <c r="K518" s="208"/>
      <c r="L518" s="214"/>
      <c r="M518" s="215"/>
      <c r="N518" s="216"/>
      <c r="O518" s="216"/>
      <c r="P518" s="216"/>
      <c r="Q518" s="216"/>
      <c r="R518" s="216"/>
      <c r="S518" s="216"/>
      <c r="T518" s="217"/>
      <c r="AT518" s="218" t="s">
        <v>151</v>
      </c>
      <c r="AU518" s="218" t="s">
        <v>149</v>
      </c>
      <c r="AV518" s="12" t="s">
        <v>149</v>
      </c>
      <c r="AW518" s="12" t="s">
        <v>33</v>
      </c>
      <c r="AX518" s="12" t="s">
        <v>77</v>
      </c>
      <c r="AY518" s="218" t="s">
        <v>142</v>
      </c>
    </row>
    <row r="519" spans="2:65" s="12" customFormat="1" ht="11.25">
      <c r="B519" s="207"/>
      <c r="C519" s="208"/>
      <c r="D519" s="209" t="s">
        <v>151</v>
      </c>
      <c r="E519" s="210" t="s">
        <v>1</v>
      </c>
      <c r="F519" s="211" t="s">
        <v>816</v>
      </c>
      <c r="G519" s="208"/>
      <c r="H519" s="212">
        <v>8.6850000000000005</v>
      </c>
      <c r="I519" s="213"/>
      <c r="J519" s="208"/>
      <c r="K519" s="208"/>
      <c r="L519" s="214"/>
      <c r="M519" s="215"/>
      <c r="N519" s="216"/>
      <c r="O519" s="216"/>
      <c r="P519" s="216"/>
      <c r="Q519" s="216"/>
      <c r="R519" s="216"/>
      <c r="S519" s="216"/>
      <c r="T519" s="217"/>
      <c r="AT519" s="218" t="s">
        <v>151</v>
      </c>
      <c r="AU519" s="218" t="s">
        <v>149</v>
      </c>
      <c r="AV519" s="12" t="s">
        <v>149</v>
      </c>
      <c r="AW519" s="12" t="s">
        <v>33</v>
      </c>
      <c r="AX519" s="12" t="s">
        <v>77</v>
      </c>
      <c r="AY519" s="218" t="s">
        <v>142</v>
      </c>
    </row>
    <row r="520" spans="2:65" s="12" customFormat="1" ht="11.25">
      <c r="B520" s="207"/>
      <c r="C520" s="208"/>
      <c r="D520" s="209" t="s">
        <v>151</v>
      </c>
      <c r="E520" s="210" t="s">
        <v>1</v>
      </c>
      <c r="F520" s="211" t="s">
        <v>817</v>
      </c>
      <c r="G520" s="208"/>
      <c r="H520" s="212">
        <v>0.9</v>
      </c>
      <c r="I520" s="213"/>
      <c r="J520" s="208"/>
      <c r="K520" s="208"/>
      <c r="L520" s="214"/>
      <c r="M520" s="215"/>
      <c r="N520" s="216"/>
      <c r="O520" s="216"/>
      <c r="P520" s="216"/>
      <c r="Q520" s="216"/>
      <c r="R520" s="216"/>
      <c r="S520" s="216"/>
      <c r="T520" s="217"/>
      <c r="AT520" s="218" t="s">
        <v>151</v>
      </c>
      <c r="AU520" s="218" t="s">
        <v>149</v>
      </c>
      <c r="AV520" s="12" t="s">
        <v>149</v>
      </c>
      <c r="AW520" s="12" t="s">
        <v>33</v>
      </c>
      <c r="AX520" s="12" t="s">
        <v>77</v>
      </c>
      <c r="AY520" s="218" t="s">
        <v>142</v>
      </c>
    </row>
    <row r="521" spans="2:65" s="12" customFormat="1" ht="11.25">
      <c r="B521" s="207"/>
      <c r="C521" s="208"/>
      <c r="D521" s="209" t="s">
        <v>151</v>
      </c>
      <c r="E521" s="210" t="s">
        <v>1</v>
      </c>
      <c r="F521" s="211" t="s">
        <v>818</v>
      </c>
      <c r="G521" s="208"/>
      <c r="H521" s="212">
        <v>3.42</v>
      </c>
      <c r="I521" s="213"/>
      <c r="J521" s="208"/>
      <c r="K521" s="208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151</v>
      </c>
      <c r="AU521" s="218" t="s">
        <v>149</v>
      </c>
      <c r="AV521" s="12" t="s">
        <v>149</v>
      </c>
      <c r="AW521" s="12" t="s">
        <v>33</v>
      </c>
      <c r="AX521" s="12" t="s">
        <v>77</v>
      </c>
      <c r="AY521" s="218" t="s">
        <v>142</v>
      </c>
    </row>
    <row r="522" spans="2:65" s="12" customFormat="1" ht="11.25">
      <c r="B522" s="207"/>
      <c r="C522" s="208"/>
      <c r="D522" s="209" t="s">
        <v>151</v>
      </c>
      <c r="E522" s="210" t="s">
        <v>1</v>
      </c>
      <c r="F522" s="211" t="s">
        <v>819</v>
      </c>
      <c r="G522" s="208"/>
      <c r="H522" s="212">
        <v>0.93500000000000005</v>
      </c>
      <c r="I522" s="213"/>
      <c r="J522" s="208"/>
      <c r="K522" s="208"/>
      <c r="L522" s="214"/>
      <c r="M522" s="215"/>
      <c r="N522" s="216"/>
      <c r="O522" s="216"/>
      <c r="P522" s="216"/>
      <c r="Q522" s="216"/>
      <c r="R522" s="216"/>
      <c r="S522" s="216"/>
      <c r="T522" s="217"/>
      <c r="AT522" s="218" t="s">
        <v>151</v>
      </c>
      <c r="AU522" s="218" t="s">
        <v>149</v>
      </c>
      <c r="AV522" s="12" t="s">
        <v>149</v>
      </c>
      <c r="AW522" s="12" t="s">
        <v>33</v>
      </c>
      <c r="AX522" s="12" t="s">
        <v>77</v>
      </c>
      <c r="AY522" s="218" t="s">
        <v>142</v>
      </c>
    </row>
    <row r="523" spans="2:65" s="13" customFormat="1" ht="11.25">
      <c r="B523" s="219"/>
      <c r="C523" s="220"/>
      <c r="D523" s="209" t="s">
        <v>151</v>
      </c>
      <c r="E523" s="221" t="s">
        <v>1</v>
      </c>
      <c r="F523" s="222" t="s">
        <v>157</v>
      </c>
      <c r="G523" s="220"/>
      <c r="H523" s="223">
        <v>60.225000000000001</v>
      </c>
      <c r="I523" s="224"/>
      <c r="J523" s="220"/>
      <c r="K523" s="220"/>
      <c r="L523" s="225"/>
      <c r="M523" s="226"/>
      <c r="N523" s="227"/>
      <c r="O523" s="227"/>
      <c r="P523" s="227"/>
      <c r="Q523" s="227"/>
      <c r="R523" s="227"/>
      <c r="S523" s="227"/>
      <c r="T523" s="228"/>
      <c r="AT523" s="229" t="s">
        <v>151</v>
      </c>
      <c r="AU523" s="229" t="s">
        <v>149</v>
      </c>
      <c r="AV523" s="13" t="s">
        <v>87</v>
      </c>
      <c r="AW523" s="13" t="s">
        <v>33</v>
      </c>
      <c r="AX523" s="13" t="s">
        <v>85</v>
      </c>
      <c r="AY523" s="229" t="s">
        <v>142</v>
      </c>
    </row>
    <row r="524" spans="2:65" s="1" customFormat="1" ht="24" customHeight="1">
      <c r="B524" s="34"/>
      <c r="C524" s="194" t="s">
        <v>630</v>
      </c>
      <c r="D524" s="194" t="s">
        <v>144</v>
      </c>
      <c r="E524" s="195" t="s">
        <v>656</v>
      </c>
      <c r="F524" s="196" t="s">
        <v>657</v>
      </c>
      <c r="G524" s="197" t="s">
        <v>147</v>
      </c>
      <c r="H524" s="198">
        <v>54.97</v>
      </c>
      <c r="I524" s="199"/>
      <c r="J524" s="200">
        <f>ROUND(I524*H524,2)</f>
        <v>0</v>
      </c>
      <c r="K524" s="196" t="s">
        <v>160</v>
      </c>
      <c r="L524" s="38"/>
      <c r="M524" s="201" t="s">
        <v>1</v>
      </c>
      <c r="N524" s="202" t="s">
        <v>43</v>
      </c>
      <c r="O524" s="66"/>
      <c r="P524" s="203">
        <f>O524*H524</f>
        <v>0</v>
      </c>
      <c r="Q524" s="203">
        <v>3.0000000000000001E-5</v>
      </c>
      <c r="R524" s="203">
        <f>Q524*H524</f>
        <v>1.6490999999999999E-3</v>
      </c>
      <c r="S524" s="203">
        <v>0</v>
      </c>
      <c r="T524" s="204">
        <f>S524*H524</f>
        <v>0</v>
      </c>
      <c r="AR524" s="205" t="s">
        <v>241</v>
      </c>
      <c r="AT524" s="205" t="s">
        <v>144</v>
      </c>
      <c r="AU524" s="205" t="s">
        <v>149</v>
      </c>
      <c r="AY524" s="17" t="s">
        <v>142</v>
      </c>
      <c r="BE524" s="206">
        <f>IF(N524="základní",J524,0)</f>
        <v>0</v>
      </c>
      <c r="BF524" s="206">
        <f>IF(N524="snížená",J524,0)</f>
        <v>0</v>
      </c>
      <c r="BG524" s="206">
        <f>IF(N524="zákl. přenesená",J524,0)</f>
        <v>0</v>
      </c>
      <c r="BH524" s="206">
        <f>IF(N524="sníž. přenesená",J524,0)</f>
        <v>0</v>
      </c>
      <c r="BI524" s="206">
        <f>IF(N524="nulová",J524,0)</f>
        <v>0</v>
      </c>
      <c r="BJ524" s="17" t="s">
        <v>149</v>
      </c>
      <c r="BK524" s="206">
        <f>ROUND(I524*H524,2)</f>
        <v>0</v>
      </c>
      <c r="BL524" s="17" t="s">
        <v>241</v>
      </c>
      <c r="BM524" s="205" t="s">
        <v>658</v>
      </c>
    </row>
    <row r="525" spans="2:65" s="12" customFormat="1" ht="11.25">
      <c r="B525" s="207"/>
      <c r="C525" s="208"/>
      <c r="D525" s="209" t="s">
        <v>151</v>
      </c>
      <c r="E525" s="210" t="s">
        <v>1</v>
      </c>
      <c r="F525" s="211" t="s">
        <v>813</v>
      </c>
      <c r="G525" s="208"/>
      <c r="H525" s="212">
        <v>10.045</v>
      </c>
      <c r="I525" s="213"/>
      <c r="J525" s="208"/>
      <c r="K525" s="208"/>
      <c r="L525" s="214"/>
      <c r="M525" s="215"/>
      <c r="N525" s="216"/>
      <c r="O525" s="216"/>
      <c r="P525" s="216"/>
      <c r="Q525" s="216"/>
      <c r="R525" s="216"/>
      <c r="S525" s="216"/>
      <c r="T525" s="217"/>
      <c r="AT525" s="218" t="s">
        <v>151</v>
      </c>
      <c r="AU525" s="218" t="s">
        <v>149</v>
      </c>
      <c r="AV525" s="12" t="s">
        <v>149</v>
      </c>
      <c r="AW525" s="12" t="s">
        <v>33</v>
      </c>
      <c r="AX525" s="12" t="s">
        <v>77</v>
      </c>
      <c r="AY525" s="218" t="s">
        <v>142</v>
      </c>
    </row>
    <row r="526" spans="2:65" s="12" customFormat="1" ht="11.25">
      <c r="B526" s="207"/>
      <c r="C526" s="208"/>
      <c r="D526" s="209" t="s">
        <v>151</v>
      </c>
      <c r="E526" s="210" t="s">
        <v>1</v>
      </c>
      <c r="F526" s="211" t="s">
        <v>814</v>
      </c>
      <c r="G526" s="208"/>
      <c r="H526" s="212">
        <v>19.2</v>
      </c>
      <c r="I526" s="213"/>
      <c r="J526" s="208"/>
      <c r="K526" s="208"/>
      <c r="L526" s="214"/>
      <c r="M526" s="215"/>
      <c r="N526" s="216"/>
      <c r="O526" s="216"/>
      <c r="P526" s="216"/>
      <c r="Q526" s="216"/>
      <c r="R526" s="216"/>
      <c r="S526" s="216"/>
      <c r="T526" s="217"/>
      <c r="AT526" s="218" t="s">
        <v>151</v>
      </c>
      <c r="AU526" s="218" t="s">
        <v>149</v>
      </c>
      <c r="AV526" s="12" t="s">
        <v>149</v>
      </c>
      <c r="AW526" s="12" t="s">
        <v>33</v>
      </c>
      <c r="AX526" s="12" t="s">
        <v>77</v>
      </c>
      <c r="AY526" s="218" t="s">
        <v>142</v>
      </c>
    </row>
    <row r="527" spans="2:65" s="12" customFormat="1" ht="11.25">
      <c r="B527" s="207"/>
      <c r="C527" s="208"/>
      <c r="D527" s="209" t="s">
        <v>151</v>
      </c>
      <c r="E527" s="210" t="s">
        <v>1</v>
      </c>
      <c r="F527" s="211" t="s">
        <v>815</v>
      </c>
      <c r="G527" s="208"/>
      <c r="H527" s="212">
        <v>17.04</v>
      </c>
      <c r="I527" s="213"/>
      <c r="J527" s="208"/>
      <c r="K527" s="208"/>
      <c r="L527" s="214"/>
      <c r="M527" s="215"/>
      <c r="N527" s="216"/>
      <c r="O527" s="216"/>
      <c r="P527" s="216"/>
      <c r="Q527" s="216"/>
      <c r="R527" s="216"/>
      <c r="S527" s="216"/>
      <c r="T527" s="217"/>
      <c r="AT527" s="218" t="s">
        <v>151</v>
      </c>
      <c r="AU527" s="218" t="s">
        <v>149</v>
      </c>
      <c r="AV527" s="12" t="s">
        <v>149</v>
      </c>
      <c r="AW527" s="12" t="s">
        <v>33</v>
      </c>
      <c r="AX527" s="12" t="s">
        <v>77</v>
      </c>
      <c r="AY527" s="218" t="s">
        <v>142</v>
      </c>
    </row>
    <row r="528" spans="2:65" s="12" customFormat="1" ht="11.25">
      <c r="B528" s="207"/>
      <c r="C528" s="208"/>
      <c r="D528" s="209" t="s">
        <v>151</v>
      </c>
      <c r="E528" s="210" t="s">
        <v>1</v>
      </c>
      <c r="F528" s="211" t="s">
        <v>816</v>
      </c>
      <c r="G528" s="208"/>
      <c r="H528" s="212">
        <v>8.6850000000000005</v>
      </c>
      <c r="I528" s="213"/>
      <c r="J528" s="208"/>
      <c r="K528" s="208"/>
      <c r="L528" s="214"/>
      <c r="M528" s="215"/>
      <c r="N528" s="216"/>
      <c r="O528" s="216"/>
      <c r="P528" s="216"/>
      <c r="Q528" s="216"/>
      <c r="R528" s="216"/>
      <c r="S528" s="216"/>
      <c r="T528" s="217"/>
      <c r="AT528" s="218" t="s">
        <v>151</v>
      </c>
      <c r="AU528" s="218" t="s">
        <v>149</v>
      </c>
      <c r="AV528" s="12" t="s">
        <v>149</v>
      </c>
      <c r="AW528" s="12" t="s">
        <v>33</v>
      </c>
      <c r="AX528" s="12" t="s">
        <v>77</v>
      </c>
      <c r="AY528" s="218" t="s">
        <v>142</v>
      </c>
    </row>
    <row r="529" spans="2:65" s="13" customFormat="1" ht="11.25">
      <c r="B529" s="219"/>
      <c r="C529" s="220"/>
      <c r="D529" s="209" t="s">
        <v>151</v>
      </c>
      <c r="E529" s="221" t="s">
        <v>1</v>
      </c>
      <c r="F529" s="222" t="s">
        <v>157</v>
      </c>
      <c r="G529" s="220"/>
      <c r="H529" s="223">
        <v>54.97</v>
      </c>
      <c r="I529" s="224"/>
      <c r="J529" s="220"/>
      <c r="K529" s="220"/>
      <c r="L529" s="225"/>
      <c r="M529" s="226"/>
      <c r="N529" s="227"/>
      <c r="O529" s="227"/>
      <c r="P529" s="227"/>
      <c r="Q529" s="227"/>
      <c r="R529" s="227"/>
      <c r="S529" s="227"/>
      <c r="T529" s="228"/>
      <c r="AT529" s="229" t="s">
        <v>151</v>
      </c>
      <c r="AU529" s="229" t="s">
        <v>149</v>
      </c>
      <c r="AV529" s="13" t="s">
        <v>87</v>
      </c>
      <c r="AW529" s="13" t="s">
        <v>33</v>
      </c>
      <c r="AX529" s="13" t="s">
        <v>85</v>
      </c>
      <c r="AY529" s="229" t="s">
        <v>142</v>
      </c>
    </row>
    <row r="530" spans="2:65" s="1" customFormat="1" ht="16.5" customHeight="1">
      <c r="B530" s="34"/>
      <c r="C530" s="194" t="s">
        <v>635</v>
      </c>
      <c r="D530" s="194" t="s">
        <v>144</v>
      </c>
      <c r="E530" s="195" t="s">
        <v>664</v>
      </c>
      <c r="F530" s="196" t="s">
        <v>665</v>
      </c>
      <c r="G530" s="197" t="s">
        <v>147</v>
      </c>
      <c r="H530" s="198">
        <v>54.97</v>
      </c>
      <c r="I530" s="199"/>
      <c r="J530" s="200">
        <f>ROUND(I530*H530,2)</f>
        <v>0</v>
      </c>
      <c r="K530" s="196" t="s">
        <v>160</v>
      </c>
      <c r="L530" s="38"/>
      <c r="M530" s="201" t="s">
        <v>1</v>
      </c>
      <c r="N530" s="202" t="s">
        <v>43</v>
      </c>
      <c r="O530" s="66"/>
      <c r="P530" s="203">
        <f>O530*H530</f>
        <v>0</v>
      </c>
      <c r="Q530" s="203">
        <v>2.9999999999999997E-4</v>
      </c>
      <c r="R530" s="203">
        <f>Q530*H530</f>
        <v>1.6490999999999999E-2</v>
      </c>
      <c r="S530" s="203">
        <v>0</v>
      </c>
      <c r="T530" s="204">
        <f>S530*H530</f>
        <v>0</v>
      </c>
      <c r="AR530" s="205" t="s">
        <v>241</v>
      </c>
      <c r="AT530" s="205" t="s">
        <v>144</v>
      </c>
      <c r="AU530" s="205" t="s">
        <v>149</v>
      </c>
      <c r="AY530" s="17" t="s">
        <v>142</v>
      </c>
      <c r="BE530" s="206">
        <f>IF(N530="základní",J530,0)</f>
        <v>0</v>
      </c>
      <c r="BF530" s="206">
        <f>IF(N530="snížená",J530,0)</f>
        <v>0</v>
      </c>
      <c r="BG530" s="206">
        <f>IF(N530="zákl. přenesená",J530,0)</f>
        <v>0</v>
      </c>
      <c r="BH530" s="206">
        <f>IF(N530="sníž. přenesená",J530,0)</f>
        <v>0</v>
      </c>
      <c r="BI530" s="206">
        <f>IF(N530="nulová",J530,0)</f>
        <v>0</v>
      </c>
      <c r="BJ530" s="17" t="s">
        <v>149</v>
      </c>
      <c r="BK530" s="206">
        <f>ROUND(I530*H530,2)</f>
        <v>0</v>
      </c>
      <c r="BL530" s="17" t="s">
        <v>241</v>
      </c>
      <c r="BM530" s="205" t="s">
        <v>666</v>
      </c>
    </row>
    <row r="531" spans="2:65" s="12" customFormat="1" ht="11.25">
      <c r="B531" s="207"/>
      <c r="C531" s="208"/>
      <c r="D531" s="209" t="s">
        <v>151</v>
      </c>
      <c r="E531" s="210" t="s">
        <v>1</v>
      </c>
      <c r="F531" s="211" t="s">
        <v>813</v>
      </c>
      <c r="G531" s="208"/>
      <c r="H531" s="212">
        <v>10.045</v>
      </c>
      <c r="I531" s="213"/>
      <c r="J531" s="208"/>
      <c r="K531" s="208"/>
      <c r="L531" s="214"/>
      <c r="M531" s="215"/>
      <c r="N531" s="216"/>
      <c r="O531" s="216"/>
      <c r="P531" s="216"/>
      <c r="Q531" s="216"/>
      <c r="R531" s="216"/>
      <c r="S531" s="216"/>
      <c r="T531" s="217"/>
      <c r="AT531" s="218" t="s">
        <v>151</v>
      </c>
      <c r="AU531" s="218" t="s">
        <v>149</v>
      </c>
      <c r="AV531" s="12" t="s">
        <v>149</v>
      </c>
      <c r="AW531" s="12" t="s">
        <v>33</v>
      </c>
      <c r="AX531" s="12" t="s">
        <v>77</v>
      </c>
      <c r="AY531" s="218" t="s">
        <v>142</v>
      </c>
    </row>
    <row r="532" spans="2:65" s="12" customFormat="1" ht="11.25">
      <c r="B532" s="207"/>
      <c r="C532" s="208"/>
      <c r="D532" s="209" t="s">
        <v>151</v>
      </c>
      <c r="E532" s="210" t="s">
        <v>1</v>
      </c>
      <c r="F532" s="211" t="s">
        <v>814</v>
      </c>
      <c r="G532" s="208"/>
      <c r="H532" s="212">
        <v>19.2</v>
      </c>
      <c r="I532" s="213"/>
      <c r="J532" s="208"/>
      <c r="K532" s="208"/>
      <c r="L532" s="214"/>
      <c r="M532" s="215"/>
      <c r="N532" s="216"/>
      <c r="O532" s="216"/>
      <c r="P532" s="216"/>
      <c r="Q532" s="216"/>
      <c r="R532" s="216"/>
      <c r="S532" s="216"/>
      <c r="T532" s="217"/>
      <c r="AT532" s="218" t="s">
        <v>151</v>
      </c>
      <c r="AU532" s="218" t="s">
        <v>149</v>
      </c>
      <c r="AV532" s="12" t="s">
        <v>149</v>
      </c>
      <c r="AW532" s="12" t="s">
        <v>33</v>
      </c>
      <c r="AX532" s="12" t="s">
        <v>77</v>
      </c>
      <c r="AY532" s="218" t="s">
        <v>142</v>
      </c>
    </row>
    <row r="533" spans="2:65" s="12" customFormat="1" ht="11.25">
      <c r="B533" s="207"/>
      <c r="C533" s="208"/>
      <c r="D533" s="209" t="s">
        <v>151</v>
      </c>
      <c r="E533" s="210" t="s">
        <v>1</v>
      </c>
      <c r="F533" s="211" t="s">
        <v>815</v>
      </c>
      <c r="G533" s="208"/>
      <c r="H533" s="212">
        <v>17.04</v>
      </c>
      <c r="I533" s="213"/>
      <c r="J533" s="208"/>
      <c r="K533" s="208"/>
      <c r="L533" s="214"/>
      <c r="M533" s="215"/>
      <c r="N533" s="216"/>
      <c r="O533" s="216"/>
      <c r="P533" s="216"/>
      <c r="Q533" s="216"/>
      <c r="R533" s="216"/>
      <c r="S533" s="216"/>
      <c r="T533" s="217"/>
      <c r="AT533" s="218" t="s">
        <v>151</v>
      </c>
      <c r="AU533" s="218" t="s">
        <v>149</v>
      </c>
      <c r="AV533" s="12" t="s">
        <v>149</v>
      </c>
      <c r="AW533" s="12" t="s">
        <v>33</v>
      </c>
      <c r="AX533" s="12" t="s">
        <v>77</v>
      </c>
      <c r="AY533" s="218" t="s">
        <v>142</v>
      </c>
    </row>
    <row r="534" spans="2:65" s="12" customFormat="1" ht="11.25">
      <c r="B534" s="207"/>
      <c r="C534" s="208"/>
      <c r="D534" s="209" t="s">
        <v>151</v>
      </c>
      <c r="E534" s="210" t="s">
        <v>1</v>
      </c>
      <c r="F534" s="211" t="s">
        <v>816</v>
      </c>
      <c r="G534" s="208"/>
      <c r="H534" s="212">
        <v>8.6850000000000005</v>
      </c>
      <c r="I534" s="213"/>
      <c r="J534" s="208"/>
      <c r="K534" s="208"/>
      <c r="L534" s="214"/>
      <c r="M534" s="215"/>
      <c r="N534" s="216"/>
      <c r="O534" s="216"/>
      <c r="P534" s="216"/>
      <c r="Q534" s="216"/>
      <c r="R534" s="216"/>
      <c r="S534" s="216"/>
      <c r="T534" s="217"/>
      <c r="AT534" s="218" t="s">
        <v>151</v>
      </c>
      <c r="AU534" s="218" t="s">
        <v>149</v>
      </c>
      <c r="AV534" s="12" t="s">
        <v>149</v>
      </c>
      <c r="AW534" s="12" t="s">
        <v>33</v>
      </c>
      <c r="AX534" s="12" t="s">
        <v>77</v>
      </c>
      <c r="AY534" s="218" t="s">
        <v>142</v>
      </c>
    </row>
    <row r="535" spans="2:65" s="13" customFormat="1" ht="11.25">
      <c r="B535" s="219"/>
      <c r="C535" s="220"/>
      <c r="D535" s="209" t="s">
        <v>151</v>
      </c>
      <c r="E535" s="221" t="s">
        <v>1</v>
      </c>
      <c r="F535" s="222" t="s">
        <v>157</v>
      </c>
      <c r="G535" s="220"/>
      <c r="H535" s="223">
        <v>54.97</v>
      </c>
      <c r="I535" s="224"/>
      <c r="J535" s="220"/>
      <c r="K535" s="220"/>
      <c r="L535" s="225"/>
      <c r="M535" s="226"/>
      <c r="N535" s="227"/>
      <c r="O535" s="227"/>
      <c r="P535" s="227"/>
      <c r="Q535" s="227"/>
      <c r="R535" s="227"/>
      <c r="S535" s="227"/>
      <c r="T535" s="228"/>
      <c r="AT535" s="229" t="s">
        <v>151</v>
      </c>
      <c r="AU535" s="229" t="s">
        <v>149</v>
      </c>
      <c r="AV535" s="13" t="s">
        <v>87</v>
      </c>
      <c r="AW535" s="13" t="s">
        <v>33</v>
      </c>
      <c r="AX535" s="13" t="s">
        <v>85</v>
      </c>
      <c r="AY535" s="229" t="s">
        <v>142</v>
      </c>
    </row>
    <row r="536" spans="2:65" s="1" customFormat="1" ht="36" customHeight="1">
      <c r="B536" s="34"/>
      <c r="C536" s="251" t="s">
        <v>641</v>
      </c>
      <c r="D536" s="251" t="s">
        <v>343</v>
      </c>
      <c r="E536" s="252" t="s">
        <v>668</v>
      </c>
      <c r="F536" s="253" t="s">
        <v>669</v>
      </c>
      <c r="G536" s="254" t="s">
        <v>147</v>
      </c>
      <c r="H536" s="255">
        <v>60.466999999999999</v>
      </c>
      <c r="I536" s="256"/>
      <c r="J536" s="257">
        <f>ROUND(I536*H536,2)</f>
        <v>0</v>
      </c>
      <c r="K536" s="253" t="s">
        <v>160</v>
      </c>
      <c r="L536" s="258"/>
      <c r="M536" s="259" t="s">
        <v>1</v>
      </c>
      <c r="N536" s="260" t="s">
        <v>43</v>
      </c>
      <c r="O536" s="66"/>
      <c r="P536" s="203">
        <f>O536*H536</f>
        <v>0</v>
      </c>
      <c r="Q536" s="203">
        <v>3.6800000000000001E-3</v>
      </c>
      <c r="R536" s="203">
        <f>Q536*H536</f>
        <v>0.22251856</v>
      </c>
      <c r="S536" s="203">
        <v>0</v>
      </c>
      <c r="T536" s="204">
        <f>S536*H536</f>
        <v>0</v>
      </c>
      <c r="AR536" s="205" t="s">
        <v>342</v>
      </c>
      <c r="AT536" s="205" t="s">
        <v>343</v>
      </c>
      <c r="AU536" s="205" t="s">
        <v>149</v>
      </c>
      <c r="AY536" s="17" t="s">
        <v>142</v>
      </c>
      <c r="BE536" s="206">
        <f>IF(N536="základní",J536,0)</f>
        <v>0</v>
      </c>
      <c r="BF536" s="206">
        <f>IF(N536="snížená",J536,0)</f>
        <v>0</v>
      </c>
      <c r="BG536" s="206">
        <f>IF(N536="zákl. přenesená",J536,0)</f>
        <v>0</v>
      </c>
      <c r="BH536" s="206">
        <f>IF(N536="sníž. přenesená",J536,0)</f>
        <v>0</v>
      </c>
      <c r="BI536" s="206">
        <f>IF(N536="nulová",J536,0)</f>
        <v>0</v>
      </c>
      <c r="BJ536" s="17" t="s">
        <v>149</v>
      </c>
      <c r="BK536" s="206">
        <f>ROUND(I536*H536,2)</f>
        <v>0</v>
      </c>
      <c r="BL536" s="17" t="s">
        <v>241</v>
      </c>
      <c r="BM536" s="205" t="s">
        <v>670</v>
      </c>
    </row>
    <row r="537" spans="2:65" s="12" customFormat="1" ht="11.25">
      <c r="B537" s="207"/>
      <c r="C537" s="208"/>
      <c r="D537" s="209" t="s">
        <v>151</v>
      </c>
      <c r="E537" s="210" t="s">
        <v>1</v>
      </c>
      <c r="F537" s="211" t="s">
        <v>898</v>
      </c>
      <c r="G537" s="208"/>
      <c r="H537" s="212">
        <v>54.97</v>
      </c>
      <c r="I537" s="213"/>
      <c r="J537" s="208"/>
      <c r="K537" s="208"/>
      <c r="L537" s="214"/>
      <c r="M537" s="215"/>
      <c r="N537" s="216"/>
      <c r="O537" s="216"/>
      <c r="P537" s="216"/>
      <c r="Q537" s="216"/>
      <c r="R537" s="216"/>
      <c r="S537" s="216"/>
      <c r="T537" s="217"/>
      <c r="AT537" s="218" t="s">
        <v>151</v>
      </c>
      <c r="AU537" s="218" t="s">
        <v>149</v>
      </c>
      <c r="AV537" s="12" t="s">
        <v>149</v>
      </c>
      <c r="AW537" s="12" t="s">
        <v>33</v>
      </c>
      <c r="AX537" s="12" t="s">
        <v>85</v>
      </c>
      <c r="AY537" s="218" t="s">
        <v>142</v>
      </c>
    </row>
    <row r="538" spans="2:65" s="12" customFormat="1" ht="11.25">
      <c r="B538" s="207"/>
      <c r="C538" s="208"/>
      <c r="D538" s="209" t="s">
        <v>151</v>
      </c>
      <c r="E538" s="208"/>
      <c r="F538" s="211" t="s">
        <v>899</v>
      </c>
      <c r="G538" s="208"/>
      <c r="H538" s="212">
        <v>60.466999999999999</v>
      </c>
      <c r="I538" s="213"/>
      <c r="J538" s="208"/>
      <c r="K538" s="208"/>
      <c r="L538" s="214"/>
      <c r="M538" s="215"/>
      <c r="N538" s="216"/>
      <c r="O538" s="216"/>
      <c r="P538" s="216"/>
      <c r="Q538" s="216"/>
      <c r="R538" s="216"/>
      <c r="S538" s="216"/>
      <c r="T538" s="217"/>
      <c r="AT538" s="218" t="s">
        <v>151</v>
      </c>
      <c r="AU538" s="218" t="s">
        <v>149</v>
      </c>
      <c r="AV538" s="12" t="s">
        <v>149</v>
      </c>
      <c r="AW538" s="12" t="s">
        <v>4</v>
      </c>
      <c r="AX538" s="12" t="s">
        <v>85</v>
      </c>
      <c r="AY538" s="218" t="s">
        <v>142</v>
      </c>
    </row>
    <row r="539" spans="2:65" s="1" customFormat="1" ht="16.5" customHeight="1">
      <c r="B539" s="34"/>
      <c r="C539" s="194" t="s">
        <v>647</v>
      </c>
      <c r="D539" s="194" t="s">
        <v>144</v>
      </c>
      <c r="E539" s="195" t="s">
        <v>681</v>
      </c>
      <c r="F539" s="196" t="s">
        <v>682</v>
      </c>
      <c r="G539" s="197" t="s">
        <v>244</v>
      </c>
      <c r="H539" s="198">
        <v>53.2</v>
      </c>
      <c r="I539" s="199"/>
      <c r="J539" s="200">
        <f>ROUND(I539*H539,2)</f>
        <v>0</v>
      </c>
      <c r="K539" s="196" t="s">
        <v>160</v>
      </c>
      <c r="L539" s="38"/>
      <c r="M539" s="201" t="s">
        <v>1</v>
      </c>
      <c r="N539" s="202" t="s">
        <v>43</v>
      </c>
      <c r="O539" s="66"/>
      <c r="P539" s="203">
        <f>O539*H539</f>
        <v>0</v>
      </c>
      <c r="Q539" s="203">
        <v>1.0000000000000001E-5</v>
      </c>
      <c r="R539" s="203">
        <f>Q539*H539</f>
        <v>5.3200000000000003E-4</v>
      </c>
      <c r="S539" s="203">
        <v>0</v>
      </c>
      <c r="T539" s="204">
        <f>S539*H539</f>
        <v>0</v>
      </c>
      <c r="AR539" s="205" t="s">
        <v>241</v>
      </c>
      <c r="AT539" s="205" t="s">
        <v>144</v>
      </c>
      <c r="AU539" s="205" t="s">
        <v>149</v>
      </c>
      <c r="AY539" s="17" t="s">
        <v>142</v>
      </c>
      <c r="BE539" s="206">
        <f>IF(N539="základní",J539,0)</f>
        <v>0</v>
      </c>
      <c r="BF539" s="206">
        <f>IF(N539="snížená",J539,0)</f>
        <v>0</v>
      </c>
      <c r="BG539" s="206">
        <f>IF(N539="zákl. přenesená",J539,0)</f>
        <v>0</v>
      </c>
      <c r="BH539" s="206">
        <f>IF(N539="sníž. přenesená",J539,0)</f>
        <v>0</v>
      </c>
      <c r="BI539" s="206">
        <f>IF(N539="nulová",J539,0)</f>
        <v>0</v>
      </c>
      <c r="BJ539" s="17" t="s">
        <v>149</v>
      </c>
      <c r="BK539" s="206">
        <f>ROUND(I539*H539,2)</f>
        <v>0</v>
      </c>
      <c r="BL539" s="17" t="s">
        <v>241</v>
      </c>
      <c r="BM539" s="205" t="s">
        <v>683</v>
      </c>
    </row>
    <row r="540" spans="2:65" s="12" customFormat="1" ht="11.25">
      <c r="B540" s="207"/>
      <c r="C540" s="208"/>
      <c r="D540" s="209" t="s">
        <v>151</v>
      </c>
      <c r="E540" s="210" t="s">
        <v>1</v>
      </c>
      <c r="F540" s="211" t="s">
        <v>900</v>
      </c>
      <c r="G540" s="208"/>
      <c r="H540" s="212">
        <v>11.7</v>
      </c>
      <c r="I540" s="213"/>
      <c r="J540" s="208"/>
      <c r="K540" s="208"/>
      <c r="L540" s="214"/>
      <c r="M540" s="215"/>
      <c r="N540" s="216"/>
      <c r="O540" s="216"/>
      <c r="P540" s="216"/>
      <c r="Q540" s="216"/>
      <c r="R540" s="216"/>
      <c r="S540" s="216"/>
      <c r="T540" s="217"/>
      <c r="AT540" s="218" t="s">
        <v>151</v>
      </c>
      <c r="AU540" s="218" t="s">
        <v>149</v>
      </c>
      <c r="AV540" s="12" t="s">
        <v>149</v>
      </c>
      <c r="AW540" s="12" t="s">
        <v>33</v>
      </c>
      <c r="AX540" s="12" t="s">
        <v>77</v>
      </c>
      <c r="AY540" s="218" t="s">
        <v>142</v>
      </c>
    </row>
    <row r="541" spans="2:65" s="12" customFormat="1" ht="11.25">
      <c r="B541" s="207"/>
      <c r="C541" s="208"/>
      <c r="D541" s="209" t="s">
        <v>151</v>
      </c>
      <c r="E541" s="210" t="s">
        <v>1</v>
      </c>
      <c r="F541" s="211" t="s">
        <v>901</v>
      </c>
      <c r="G541" s="208"/>
      <c r="H541" s="212">
        <v>16.8</v>
      </c>
      <c r="I541" s="213"/>
      <c r="J541" s="208"/>
      <c r="K541" s="208"/>
      <c r="L541" s="214"/>
      <c r="M541" s="215"/>
      <c r="N541" s="216"/>
      <c r="O541" s="216"/>
      <c r="P541" s="216"/>
      <c r="Q541" s="216"/>
      <c r="R541" s="216"/>
      <c r="S541" s="216"/>
      <c r="T541" s="217"/>
      <c r="AT541" s="218" t="s">
        <v>151</v>
      </c>
      <c r="AU541" s="218" t="s">
        <v>149</v>
      </c>
      <c r="AV541" s="12" t="s">
        <v>149</v>
      </c>
      <c r="AW541" s="12" t="s">
        <v>33</v>
      </c>
      <c r="AX541" s="12" t="s">
        <v>77</v>
      </c>
      <c r="AY541" s="218" t="s">
        <v>142</v>
      </c>
    </row>
    <row r="542" spans="2:65" s="12" customFormat="1" ht="11.25">
      <c r="B542" s="207"/>
      <c r="C542" s="208"/>
      <c r="D542" s="209" t="s">
        <v>151</v>
      </c>
      <c r="E542" s="210" t="s">
        <v>1</v>
      </c>
      <c r="F542" s="211" t="s">
        <v>902</v>
      </c>
      <c r="G542" s="208"/>
      <c r="H542" s="212">
        <v>15.9</v>
      </c>
      <c r="I542" s="213"/>
      <c r="J542" s="208"/>
      <c r="K542" s="208"/>
      <c r="L542" s="214"/>
      <c r="M542" s="215"/>
      <c r="N542" s="216"/>
      <c r="O542" s="216"/>
      <c r="P542" s="216"/>
      <c r="Q542" s="216"/>
      <c r="R542" s="216"/>
      <c r="S542" s="216"/>
      <c r="T542" s="217"/>
      <c r="AT542" s="218" t="s">
        <v>151</v>
      </c>
      <c r="AU542" s="218" t="s">
        <v>149</v>
      </c>
      <c r="AV542" s="12" t="s">
        <v>149</v>
      </c>
      <c r="AW542" s="12" t="s">
        <v>33</v>
      </c>
      <c r="AX542" s="12" t="s">
        <v>77</v>
      </c>
      <c r="AY542" s="218" t="s">
        <v>142</v>
      </c>
    </row>
    <row r="543" spans="2:65" s="12" customFormat="1" ht="11.25">
      <c r="B543" s="207"/>
      <c r="C543" s="208"/>
      <c r="D543" s="209" t="s">
        <v>151</v>
      </c>
      <c r="E543" s="210" t="s">
        <v>1</v>
      </c>
      <c r="F543" s="211" t="s">
        <v>903</v>
      </c>
      <c r="G543" s="208"/>
      <c r="H543" s="212">
        <v>8.8000000000000007</v>
      </c>
      <c r="I543" s="213"/>
      <c r="J543" s="208"/>
      <c r="K543" s="208"/>
      <c r="L543" s="214"/>
      <c r="M543" s="215"/>
      <c r="N543" s="216"/>
      <c r="O543" s="216"/>
      <c r="P543" s="216"/>
      <c r="Q543" s="216"/>
      <c r="R543" s="216"/>
      <c r="S543" s="216"/>
      <c r="T543" s="217"/>
      <c r="AT543" s="218" t="s">
        <v>151</v>
      </c>
      <c r="AU543" s="218" t="s">
        <v>149</v>
      </c>
      <c r="AV543" s="12" t="s">
        <v>149</v>
      </c>
      <c r="AW543" s="12" t="s">
        <v>33</v>
      </c>
      <c r="AX543" s="12" t="s">
        <v>77</v>
      </c>
      <c r="AY543" s="218" t="s">
        <v>142</v>
      </c>
    </row>
    <row r="544" spans="2:65" s="13" customFormat="1" ht="11.25">
      <c r="B544" s="219"/>
      <c r="C544" s="220"/>
      <c r="D544" s="209" t="s">
        <v>151</v>
      </c>
      <c r="E544" s="221" t="s">
        <v>1</v>
      </c>
      <c r="F544" s="222" t="s">
        <v>157</v>
      </c>
      <c r="G544" s="220"/>
      <c r="H544" s="223">
        <v>53.2</v>
      </c>
      <c r="I544" s="224"/>
      <c r="J544" s="220"/>
      <c r="K544" s="220"/>
      <c r="L544" s="225"/>
      <c r="M544" s="226"/>
      <c r="N544" s="227"/>
      <c r="O544" s="227"/>
      <c r="P544" s="227"/>
      <c r="Q544" s="227"/>
      <c r="R544" s="227"/>
      <c r="S544" s="227"/>
      <c r="T544" s="228"/>
      <c r="AT544" s="229" t="s">
        <v>151</v>
      </c>
      <c r="AU544" s="229" t="s">
        <v>149</v>
      </c>
      <c r="AV544" s="13" t="s">
        <v>87</v>
      </c>
      <c r="AW544" s="13" t="s">
        <v>33</v>
      </c>
      <c r="AX544" s="13" t="s">
        <v>85</v>
      </c>
      <c r="AY544" s="229" t="s">
        <v>142</v>
      </c>
    </row>
    <row r="545" spans="2:65" s="1" customFormat="1" ht="16.5" customHeight="1">
      <c r="B545" s="34"/>
      <c r="C545" s="251" t="s">
        <v>651</v>
      </c>
      <c r="D545" s="251" t="s">
        <v>343</v>
      </c>
      <c r="E545" s="252" t="s">
        <v>689</v>
      </c>
      <c r="F545" s="253" t="s">
        <v>690</v>
      </c>
      <c r="G545" s="254" t="s">
        <v>244</v>
      </c>
      <c r="H545" s="255">
        <v>55.86</v>
      </c>
      <c r="I545" s="256"/>
      <c r="J545" s="257">
        <f>ROUND(I545*H545,2)</f>
        <v>0</v>
      </c>
      <c r="K545" s="253" t="s">
        <v>160</v>
      </c>
      <c r="L545" s="258"/>
      <c r="M545" s="259" t="s">
        <v>1</v>
      </c>
      <c r="N545" s="260" t="s">
        <v>43</v>
      </c>
      <c r="O545" s="66"/>
      <c r="P545" s="203">
        <f>O545*H545</f>
        <v>0</v>
      </c>
      <c r="Q545" s="203">
        <v>2.0000000000000001E-4</v>
      </c>
      <c r="R545" s="203">
        <f>Q545*H545</f>
        <v>1.1172E-2</v>
      </c>
      <c r="S545" s="203">
        <v>0</v>
      </c>
      <c r="T545" s="204">
        <f>S545*H545</f>
        <v>0</v>
      </c>
      <c r="AR545" s="205" t="s">
        <v>342</v>
      </c>
      <c r="AT545" s="205" t="s">
        <v>343</v>
      </c>
      <c r="AU545" s="205" t="s">
        <v>149</v>
      </c>
      <c r="AY545" s="17" t="s">
        <v>142</v>
      </c>
      <c r="BE545" s="206">
        <f>IF(N545="základní",J545,0)</f>
        <v>0</v>
      </c>
      <c r="BF545" s="206">
        <f>IF(N545="snížená",J545,0)</f>
        <v>0</v>
      </c>
      <c r="BG545" s="206">
        <f>IF(N545="zákl. přenesená",J545,0)</f>
        <v>0</v>
      </c>
      <c r="BH545" s="206">
        <f>IF(N545="sníž. přenesená",J545,0)</f>
        <v>0</v>
      </c>
      <c r="BI545" s="206">
        <f>IF(N545="nulová",J545,0)</f>
        <v>0</v>
      </c>
      <c r="BJ545" s="17" t="s">
        <v>149</v>
      </c>
      <c r="BK545" s="206">
        <f>ROUND(I545*H545,2)</f>
        <v>0</v>
      </c>
      <c r="BL545" s="17" t="s">
        <v>241</v>
      </c>
      <c r="BM545" s="205" t="s">
        <v>691</v>
      </c>
    </row>
    <row r="546" spans="2:65" s="12" customFormat="1" ht="11.25">
      <c r="B546" s="207"/>
      <c r="C546" s="208"/>
      <c r="D546" s="209" t="s">
        <v>151</v>
      </c>
      <c r="E546" s="210" t="s">
        <v>1</v>
      </c>
      <c r="F546" s="211" t="s">
        <v>904</v>
      </c>
      <c r="G546" s="208"/>
      <c r="H546" s="212">
        <v>53.2</v>
      </c>
      <c r="I546" s="213"/>
      <c r="J546" s="208"/>
      <c r="K546" s="208"/>
      <c r="L546" s="214"/>
      <c r="M546" s="215"/>
      <c r="N546" s="216"/>
      <c r="O546" s="216"/>
      <c r="P546" s="216"/>
      <c r="Q546" s="216"/>
      <c r="R546" s="216"/>
      <c r="S546" s="216"/>
      <c r="T546" s="217"/>
      <c r="AT546" s="218" t="s">
        <v>151</v>
      </c>
      <c r="AU546" s="218" t="s">
        <v>149</v>
      </c>
      <c r="AV546" s="12" t="s">
        <v>149</v>
      </c>
      <c r="AW546" s="12" t="s">
        <v>33</v>
      </c>
      <c r="AX546" s="12" t="s">
        <v>85</v>
      </c>
      <c r="AY546" s="218" t="s">
        <v>142</v>
      </c>
    </row>
    <row r="547" spans="2:65" s="12" customFormat="1" ht="11.25">
      <c r="B547" s="207"/>
      <c r="C547" s="208"/>
      <c r="D547" s="209" t="s">
        <v>151</v>
      </c>
      <c r="E547" s="208"/>
      <c r="F547" s="211" t="s">
        <v>905</v>
      </c>
      <c r="G547" s="208"/>
      <c r="H547" s="212">
        <v>55.86</v>
      </c>
      <c r="I547" s="213"/>
      <c r="J547" s="208"/>
      <c r="K547" s="208"/>
      <c r="L547" s="214"/>
      <c r="M547" s="215"/>
      <c r="N547" s="216"/>
      <c r="O547" s="216"/>
      <c r="P547" s="216"/>
      <c r="Q547" s="216"/>
      <c r="R547" s="216"/>
      <c r="S547" s="216"/>
      <c r="T547" s="217"/>
      <c r="AT547" s="218" t="s">
        <v>151</v>
      </c>
      <c r="AU547" s="218" t="s">
        <v>149</v>
      </c>
      <c r="AV547" s="12" t="s">
        <v>149</v>
      </c>
      <c r="AW547" s="12" t="s">
        <v>4</v>
      </c>
      <c r="AX547" s="12" t="s">
        <v>85</v>
      </c>
      <c r="AY547" s="218" t="s">
        <v>142</v>
      </c>
    </row>
    <row r="548" spans="2:65" s="1" customFormat="1" ht="16.5" customHeight="1">
      <c r="B548" s="34"/>
      <c r="C548" s="194" t="s">
        <v>655</v>
      </c>
      <c r="D548" s="194" t="s">
        <v>144</v>
      </c>
      <c r="E548" s="195" t="s">
        <v>695</v>
      </c>
      <c r="F548" s="196" t="s">
        <v>696</v>
      </c>
      <c r="G548" s="197" t="s">
        <v>244</v>
      </c>
      <c r="H548" s="198">
        <v>4.2</v>
      </c>
      <c r="I548" s="199"/>
      <c r="J548" s="200">
        <f>ROUND(I548*H548,2)</f>
        <v>0</v>
      </c>
      <c r="K548" s="196" t="s">
        <v>160</v>
      </c>
      <c r="L548" s="38"/>
      <c r="M548" s="201" t="s">
        <v>1</v>
      </c>
      <c r="N548" s="202" t="s">
        <v>43</v>
      </c>
      <c r="O548" s="66"/>
      <c r="P548" s="203">
        <f>O548*H548</f>
        <v>0</v>
      </c>
      <c r="Q548" s="203">
        <v>0</v>
      </c>
      <c r="R548" s="203">
        <f>Q548*H548</f>
        <v>0</v>
      </c>
      <c r="S548" s="203">
        <v>0</v>
      </c>
      <c r="T548" s="204">
        <f>S548*H548</f>
        <v>0</v>
      </c>
      <c r="AR548" s="205" t="s">
        <v>241</v>
      </c>
      <c r="AT548" s="205" t="s">
        <v>144</v>
      </c>
      <c r="AU548" s="205" t="s">
        <v>149</v>
      </c>
      <c r="AY548" s="17" t="s">
        <v>142</v>
      </c>
      <c r="BE548" s="206">
        <f>IF(N548="základní",J548,0)</f>
        <v>0</v>
      </c>
      <c r="BF548" s="206">
        <f>IF(N548="snížená",J548,0)</f>
        <v>0</v>
      </c>
      <c r="BG548" s="206">
        <f>IF(N548="zákl. přenesená",J548,0)</f>
        <v>0</v>
      </c>
      <c r="BH548" s="206">
        <f>IF(N548="sníž. přenesená",J548,0)</f>
        <v>0</v>
      </c>
      <c r="BI548" s="206">
        <f>IF(N548="nulová",J548,0)</f>
        <v>0</v>
      </c>
      <c r="BJ548" s="17" t="s">
        <v>149</v>
      </c>
      <c r="BK548" s="206">
        <f>ROUND(I548*H548,2)</f>
        <v>0</v>
      </c>
      <c r="BL548" s="17" t="s">
        <v>241</v>
      </c>
      <c r="BM548" s="205" t="s">
        <v>697</v>
      </c>
    </row>
    <row r="549" spans="2:65" s="12" customFormat="1" ht="11.25">
      <c r="B549" s="207"/>
      <c r="C549" s="208"/>
      <c r="D549" s="209" t="s">
        <v>151</v>
      </c>
      <c r="E549" s="210" t="s">
        <v>1</v>
      </c>
      <c r="F549" s="211" t="s">
        <v>906</v>
      </c>
      <c r="G549" s="208"/>
      <c r="H549" s="212">
        <v>1.8</v>
      </c>
      <c r="I549" s="213"/>
      <c r="J549" s="208"/>
      <c r="K549" s="208"/>
      <c r="L549" s="214"/>
      <c r="M549" s="215"/>
      <c r="N549" s="216"/>
      <c r="O549" s="216"/>
      <c r="P549" s="216"/>
      <c r="Q549" s="216"/>
      <c r="R549" s="216"/>
      <c r="S549" s="216"/>
      <c r="T549" s="217"/>
      <c r="AT549" s="218" t="s">
        <v>151</v>
      </c>
      <c r="AU549" s="218" t="s">
        <v>149</v>
      </c>
      <c r="AV549" s="12" t="s">
        <v>149</v>
      </c>
      <c r="AW549" s="12" t="s">
        <v>33</v>
      </c>
      <c r="AX549" s="12" t="s">
        <v>77</v>
      </c>
      <c r="AY549" s="218" t="s">
        <v>142</v>
      </c>
    </row>
    <row r="550" spans="2:65" s="12" customFormat="1" ht="11.25">
      <c r="B550" s="207"/>
      <c r="C550" s="208"/>
      <c r="D550" s="209" t="s">
        <v>151</v>
      </c>
      <c r="E550" s="210" t="s">
        <v>1</v>
      </c>
      <c r="F550" s="211" t="s">
        <v>907</v>
      </c>
      <c r="G550" s="208"/>
      <c r="H550" s="212">
        <v>2.4</v>
      </c>
      <c r="I550" s="213"/>
      <c r="J550" s="208"/>
      <c r="K550" s="208"/>
      <c r="L550" s="214"/>
      <c r="M550" s="215"/>
      <c r="N550" s="216"/>
      <c r="O550" s="216"/>
      <c r="P550" s="216"/>
      <c r="Q550" s="216"/>
      <c r="R550" s="216"/>
      <c r="S550" s="216"/>
      <c r="T550" s="217"/>
      <c r="AT550" s="218" t="s">
        <v>151</v>
      </c>
      <c r="AU550" s="218" t="s">
        <v>149</v>
      </c>
      <c r="AV550" s="12" t="s">
        <v>149</v>
      </c>
      <c r="AW550" s="12" t="s">
        <v>33</v>
      </c>
      <c r="AX550" s="12" t="s">
        <v>77</v>
      </c>
      <c r="AY550" s="218" t="s">
        <v>142</v>
      </c>
    </row>
    <row r="551" spans="2:65" s="13" customFormat="1" ht="11.25">
      <c r="B551" s="219"/>
      <c r="C551" s="220"/>
      <c r="D551" s="209" t="s">
        <v>151</v>
      </c>
      <c r="E551" s="221" t="s">
        <v>1</v>
      </c>
      <c r="F551" s="222" t="s">
        <v>157</v>
      </c>
      <c r="G551" s="220"/>
      <c r="H551" s="223">
        <v>4.2</v>
      </c>
      <c r="I551" s="224"/>
      <c r="J551" s="220"/>
      <c r="K551" s="220"/>
      <c r="L551" s="225"/>
      <c r="M551" s="226"/>
      <c r="N551" s="227"/>
      <c r="O551" s="227"/>
      <c r="P551" s="227"/>
      <c r="Q551" s="227"/>
      <c r="R551" s="227"/>
      <c r="S551" s="227"/>
      <c r="T551" s="228"/>
      <c r="AT551" s="229" t="s">
        <v>151</v>
      </c>
      <c r="AU551" s="229" t="s">
        <v>149</v>
      </c>
      <c r="AV551" s="13" t="s">
        <v>87</v>
      </c>
      <c r="AW551" s="13" t="s">
        <v>33</v>
      </c>
      <c r="AX551" s="13" t="s">
        <v>85</v>
      </c>
      <c r="AY551" s="229" t="s">
        <v>142</v>
      </c>
    </row>
    <row r="552" spans="2:65" s="1" customFormat="1" ht="16.5" customHeight="1">
      <c r="B552" s="34"/>
      <c r="C552" s="251" t="s">
        <v>659</v>
      </c>
      <c r="D552" s="251" t="s">
        <v>343</v>
      </c>
      <c r="E552" s="252" t="s">
        <v>701</v>
      </c>
      <c r="F552" s="253" t="s">
        <v>702</v>
      </c>
      <c r="G552" s="254" t="s">
        <v>244</v>
      </c>
      <c r="H552" s="255">
        <v>4.41</v>
      </c>
      <c r="I552" s="256"/>
      <c r="J552" s="257">
        <f>ROUND(I552*H552,2)</f>
        <v>0</v>
      </c>
      <c r="K552" s="253" t="s">
        <v>160</v>
      </c>
      <c r="L552" s="258"/>
      <c r="M552" s="259" t="s">
        <v>1</v>
      </c>
      <c r="N552" s="260" t="s">
        <v>43</v>
      </c>
      <c r="O552" s="66"/>
      <c r="P552" s="203">
        <f>O552*H552</f>
        <v>0</v>
      </c>
      <c r="Q552" s="203">
        <v>1.6000000000000001E-4</v>
      </c>
      <c r="R552" s="203">
        <f>Q552*H552</f>
        <v>7.0560000000000013E-4</v>
      </c>
      <c r="S552" s="203">
        <v>0</v>
      </c>
      <c r="T552" s="204">
        <f>S552*H552</f>
        <v>0</v>
      </c>
      <c r="AR552" s="205" t="s">
        <v>342</v>
      </c>
      <c r="AT552" s="205" t="s">
        <v>343</v>
      </c>
      <c r="AU552" s="205" t="s">
        <v>149</v>
      </c>
      <c r="AY552" s="17" t="s">
        <v>142</v>
      </c>
      <c r="BE552" s="206">
        <f>IF(N552="základní",J552,0)</f>
        <v>0</v>
      </c>
      <c r="BF552" s="206">
        <f>IF(N552="snížená",J552,0)</f>
        <v>0</v>
      </c>
      <c r="BG552" s="206">
        <f>IF(N552="zákl. přenesená",J552,0)</f>
        <v>0</v>
      </c>
      <c r="BH552" s="206">
        <f>IF(N552="sníž. přenesená",J552,0)</f>
        <v>0</v>
      </c>
      <c r="BI552" s="206">
        <f>IF(N552="nulová",J552,0)</f>
        <v>0</v>
      </c>
      <c r="BJ552" s="17" t="s">
        <v>149</v>
      </c>
      <c r="BK552" s="206">
        <f>ROUND(I552*H552,2)</f>
        <v>0</v>
      </c>
      <c r="BL552" s="17" t="s">
        <v>241</v>
      </c>
      <c r="BM552" s="205" t="s">
        <v>703</v>
      </c>
    </row>
    <row r="553" spans="2:65" s="12" customFormat="1" ht="11.25">
      <c r="B553" s="207"/>
      <c r="C553" s="208"/>
      <c r="D553" s="209" t="s">
        <v>151</v>
      </c>
      <c r="E553" s="210" t="s">
        <v>1</v>
      </c>
      <c r="F553" s="211" t="s">
        <v>906</v>
      </c>
      <c r="G553" s="208"/>
      <c r="H553" s="212">
        <v>1.8</v>
      </c>
      <c r="I553" s="213"/>
      <c r="J553" s="208"/>
      <c r="K553" s="208"/>
      <c r="L553" s="214"/>
      <c r="M553" s="215"/>
      <c r="N553" s="216"/>
      <c r="O553" s="216"/>
      <c r="P553" s="216"/>
      <c r="Q553" s="216"/>
      <c r="R553" s="216"/>
      <c r="S553" s="216"/>
      <c r="T553" s="217"/>
      <c r="AT553" s="218" t="s">
        <v>151</v>
      </c>
      <c r="AU553" s="218" t="s">
        <v>149</v>
      </c>
      <c r="AV553" s="12" t="s">
        <v>149</v>
      </c>
      <c r="AW553" s="12" t="s">
        <v>33</v>
      </c>
      <c r="AX553" s="12" t="s">
        <v>77</v>
      </c>
      <c r="AY553" s="218" t="s">
        <v>142</v>
      </c>
    </row>
    <row r="554" spans="2:65" s="12" customFormat="1" ht="11.25">
      <c r="B554" s="207"/>
      <c r="C554" s="208"/>
      <c r="D554" s="209" t="s">
        <v>151</v>
      </c>
      <c r="E554" s="210" t="s">
        <v>1</v>
      </c>
      <c r="F554" s="211" t="s">
        <v>907</v>
      </c>
      <c r="G554" s="208"/>
      <c r="H554" s="212">
        <v>2.4</v>
      </c>
      <c r="I554" s="213"/>
      <c r="J554" s="208"/>
      <c r="K554" s="208"/>
      <c r="L554" s="214"/>
      <c r="M554" s="215"/>
      <c r="N554" s="216"/>
      <c r="O554" s="216"/>
      <c r="P554" s="216"/>
      <c r="Q554" s="216"/>
      <c r="R554" s="216"/>
      <c r="S554" s="216"/>
      <c r="T554" s="217"/>
      <c r="AT554" s="218" t="s">
        <v>151</v>
      </c>
      <c r="AU554" s="218" t="s">
        <v>149</v>
      </c>
      <c r="AV554" s="12" t="s">
        <v>149</v>
      </c>
      <c r="AW554" s="12" t="s">
        <v>33</v>
      </c>
      <c r="AX554" s="12" t="s">
        <v>77</v>
      </c>
      <c r="AY554" s="218" t="s">
        <v>142</v>
      </c>
    </row>
    <row r="555" spans="2:65" s="13" customFormat="1" ht="11.25">
      <c r="B555" s="219"/>
      <c r="C555" s="220"/>
      <c r="D555" s="209" t="s">
        <v>151</v>
      </c>
      <c r="E555" s="221" t="s">
        <v>1</v>
      </c>
      <c r="F555" s="222" t="s">
        <v>157</v>
      </c>
      <c r="G555" s="220"/>
      <c r="H555" s="223">
        <v>4.2</v>
      </c>
      <c r="I555" s="224"/>
      <c r="J555" s="220"/>
      <c r="K555" s="220"/>
      <c r="L555" s="225"/>
      <c r="M555" s="226"/>
      <c r="N555" s="227"/>
      <c r="O555" s="227"/>
      <c r="P555" s="227"/>
      <c r="Q555" s="227"/>
      <c r="R555" s="227"/>
      <c r="S555" s="227"/>
      <c r="T555" s="228"/>
      <c r="AT555" s="229" t="s">
        <v>151</v>
      </c>
      <c r="AU555" s="229" t="s">
        <v>149</v>
      </c>
      <c r="AV555" s="13" t="s">
        <v>87</v>
      </c>
      <c r="AW555" s="13" t="s">
        <v>33</v>
      </c>
      <c r="AX555" s="13" t="s">
        <v>85</v>
      </c>
      <c r="AY555" s="229" t="s">
        <v>142</v>
      </c>
    </row>
    <row r="556" spans="2:65" s="12" customFormat="1" ht="11.25">
      <c r="B556" s="207"/>
      <c r="C556" s="208"/>
      <c r="D556" s="209" t="s">
        <v>151</v>
      </c>
      <c r="E556" s="208"/>
      <c r="F556" s="211" t="s">
        <v>908</v>
      </c>
      <c r="G556" s="208"/>
      <c r="H556" s="212">
        <v>4.41</v>
      </c>
      <c r="I556" s="213"/>
      <c r="J556" s="208"/>
      <c r="K556" s="208"/>
      <c r="L556" s="214"/>
      <c r="M556" s="215"/>
      <c r="N556" s="216"/>
      <c r="O556" s="216"/>
      <c r="P556" s="216"/>
      <c r="Q556" s="216"/>
      <c r="R556" s="216"/>
      <c r="S556" s="216"/>
      <c r="T556" s="217"/>
      <c r="AT556" s="218" t="s">
        <v>151</v>
      </c>
      <c r="AU556" s="218" t="s">
        <v>149</v>
      </c>
      <c r="AV556" s="12" t="s">
        <v>149</v>
      </c>
      <c r="AW556" s="12" t="s">
        <v>4</v>
      </c>
      <c r="AX556" s="12" t="s">
        <v>85</v>
      </c>
      <c r="AY556" s="218" t="s">
        <v>142</v>
      </c>
    </row>
    <row r="557" spans="2:65" s="1" customFormat="1" ht="24" customHeight="1">
      <c r="B557" s="34"/>
      <c r="C557" s="194" t="s">
        <v>663</v>
      </c>
      <c r="D557" s="194" t="s">
        <v>144</v>
      </c>
      <c r="E557" s="195" t="s">
        <v>706</v>
      </c>
      <c r="F557" s="196" t="s">
        <v>707</v>
      </c>
      <c r="G557" s="197" t="s">
        <v>301</v>
      </c>
      <c r="H557" s="198">
        <v>0.253</v>
      </c>
      <c r="I557" s="199"/>
      <c r="J557" s="200">
        <f>ROUND(I557*H557,2)</f>
        <v>0</v>
      </c>
      <c r="K557" s="196" t="s">
        <v>148</v>
      </c>
      <c r="L557" s="38"/>
      <c r="M557" s="201" t="s">
        <v>1</v>
      </c>
      <c r="N557" s="202" t="s">
        <v>43</v>
      </c>
      <c r="O557" s="66"/>
      <c r="P557" s="203">
        <f>O557*H557</f>
        <v>0</v>
      </c>
      <c r="Q557" s="203">
        <v>0</v>
      </c>
      <c r="R557" s="203">
        <f>Q557*H557</f>
        <v>0</v>
      </c>
      <c r="S557" s="203">
        <v>0</v>
      </c>
      <c r="T557" s="204">
        <f>S557*H557</f>
        <v>0</v>
      </c>
      <c r="AR557" s="205" t="s">
        <v>241</v>
      </c>
      <c r="AT557" s="205" t="s">
        <v>144</v>
      </c>
      <c r="AU557" s="205" t="s">
        <v>149</v>
      </c>
      <c r="AY557" s="17" t="s">
        <v>142</v>
      </c>
      <c r="BE557" s="206">
        <f>IF(N557="základní",J557,0)</f>
        <v>0</v>
      </c>
      <c r="BF557" s="206">
        <f>IF(N557="snížená",J557,0)</f>
        <v>0</v>
      </c>
      <c r="BG557" s="206">
        <f>IF(N557="zákl. přenesená",J557,0)</f>
        <v>0</v>
      </c>
      <c r="BH557" s="206">
        <f>IF(N557="sníž. přenesená",J557,0)</f>
        <v>0</v>
      </c>
      <c r="BI557" s="206">
        <f>IF(N557="nulová",J557,0)</f>
        <v>0</v>
      </c>
      <c r="BJ557" s="17" t="s">
        <v>149</v>
      </c>
      <c r="BK557" s="206">
        <f>ROUND(I557*H557,2)</f>
        <v>0</v>
      </c>
      <c r="BL557" s="17" t="s">
        <v>241</v>
      </c>
      <c r="BM557" s="205" t="s">
        <v>708</v>
      </c>
    </row>
    <row r="558" spans="2:65" s="11" customFormat="1" ht="22.9" customHeight="1">
      <c r="B558" s="179"/>
      <c r="C558" s="180"/>
      <c r="D558" s="181" t="s">
        <v>76</v>
      </c>
      <c r="E558" s="192" t="s">
        <v>709</v>
      </c>
      <c r="F558" s="192" t="s">
        <v>710</v>
      </c>
      <c r="G558" s="180"/>
      <c r="H558" s="180"/>
      <c r="I558" s="183"/>
      <c r="J558" s="193">
        <f>BK558</f>
        <v>0</v>
      </c>
      <c r="K558" s="180"/>
      <c r="L558" s="184"/>
      <c r="M558" s="185"/>
      <c r="N558" s="186"/>
      <c r="O558" s="186"/>
      <c r="P558" s="187">
        <f>SUM(P559:P593)</f>
        <v>0</v>
      </c>
      <c r="Q558" s="186"/>
      <c r="R558" s="187">
        <f>SUM(R559:R593)</f>
        <v>0.48282540000000002</v>
      </c>
      <c r="S558" s="186"/>
      <c r="T558" s="188">
        <f>SUM(T559:T593)</f>
        <v>2.012235</v>
      </c>
      <c r="AR558" s="189" t="s">
        <v>149</v>
      </c>
      <c r="AT558" s="190" t="s">
        <v>76</v>
      </c>
      <c r="AU558" s="190" t="s">
        <v>85</v>
      </c>
      <c r="AY558" s="189" t="s">
        <v>142</v>
      </c>
      <c r="BK558" s="191">
        <f>SUM(BK559:BK593)</f>
        <v>0</v>
      </c>
    </row>
    <row r="559" spans="2:65" s="1" customFormat="1" ht="24" customHeight="1">
      <c r="B559" s="34"/>
      <c r="C559" s="194" t="s">
        <v>667</v>
      </c>
      <c r="D559" s="194" t="s">
        <v>144</v>
      </c>
      <c r="E559" s="195" t="s">
        <v>712</v>
      </c>
      <c r="F559" s="196" t="s">
        <v>713</v>
      </c>
      <c r="G559" s="197" t="s">
        <v>147</v>
      </c>
      <c r="H559" s="198">
        <v>24.69</v>
      </c>
      <c r="I559" s="199"/>
      <c r="J559" s="200">
        <f>ROUND(I559*H559,2)</f>
        <v>0</v>
      </c>
      <c r="K559" s="196" t="s">
        <v>160</v>
      </c>
      <c r="L559" s="38"/>
      <c r="M559" s="201" t="s">
        <v>1</v>
      </c>
      <c r="N559" s="202" t="s">
        <v>43</v>
      </c>
      <c r="O559" s="66"/>
      <c r="P559" s="203">
        <f>O559*H559</f>
        <v>0</v>
      </c>
      <c r="Q559" s="203">
        <v>0</v>
      </c>
      <c r="R559" s="203">
        <f>Q559*H559</f>
        <v>0</v>
      </c>
      <c r="S559" s="203">
        <v>8.1500000000000003E-2</v>
      </c>
      <c r="T559" s="204">
        <f>S559*H559</f>
        <v>2.012235</v>
      </c>
      <c r="AR559" s="205" t="s">
        <v>241</v>
      </c>
      <c r="AT559" s="205" t="s">
        <v>144</v>
      </c>
      <c r="AU559" s="205" t="s">
        <v>149</v>
      </c>
      <c r="AY559" s="17" t="s">
        <v>142</v>
      </c>
      <c r="BE559" s="206">
        <f>IF(N559="základní",J559,0)</f>
        <v>0</v>
      </c>
      <c r="BF559" s="206">
        <f>IF(N559="snížená",J559,0)</f>
        <v>0</v>
      </c>
      <c r="BG559" s="206">
        <f>IF(N559="zákl. přenesená",J559,0)</f>
        <v>0</v>
      </c>
      <c r="BH559" s="206">
        <f>IF(N559="sníž. přenesená",J559,0)</f>
        <v>0</v>
      </c>
      <c r="BI559" s="206">
        <f>IF(N559="nulová",J559,0)</f>
        <v>0</v>
      </c>
      <c r="BJ559" s="17" t="s">
        <v>149</v>
      </c>
      <c r="BK559" s="206">
        <f>ROUND(I559*H559,2)</f>
        <v>0</v>
      </c>
      <c r="BL559" s="17" t="s">
        <v>241</v>
      </c>
      <c r="BM559" s="205" t="s">
        <v>714</v>
      </c>
    </row>
    <row r="560" spans="2:65" s="14" customFormat="1" ht="11.25">
      <c r="B560" s="230"/>
      <c r="C560" s="231"/>
      <c r="D560" s="209" t="s">
        <v>151</v>
      </c>
      <c r="E560" s="232" t="s">
        <v>1</v>
      </c>
      <c r="F560" s="233" t="s">
        <v>211</v>
      </c>
      <c r="G560" s="231"/>
      <c r="H560" s="232" t="s">
        <v>1</v>
      </c>
      <c r="I560" s="234"/>
      <c r="J560" s="231"/>
      <c r="K560" s="231"/>
      <c r="L560" s="235"/>
      <c r="M560" s="236"/>
      <c r="N560" s="237"/>
      <c r="O560" s="237"/>
      <c r="P560" s="237"/>
      <c r="Q560" s="237"/>
      <c r="R560" s="237"/>
      <c r="S560" s="237"/>
      <c r="T560" s="238"/>
      <c r="AT560" s="239" t="s">
        <v>151</v>
      </c>
      <c r="AU560" s="239" t="s">
        <v>149</v>
      </c>
      <c r="AV560" s="14" t="s">
        <v>85</v>
      </c>
      <c r="AW560" s="14" t="s">
        <v>33</v>
      </c>
      <c r="AX560" s="14" t="s">
        <v>77</v>
      </c>
      <c r="AY560" s="239" t="s">
        <v>142</v>
      </c>
    </row>
    <row r="561" spans="2:65" s="12" customFormat="1" ht="11.25">
      <c r="B561" s="207"/>
      <c r="C561" s="208"/>
      <c r="D561" s="209" t="s">
        <v>151</v>
      </c>
      <c r="E561" s="210" t="s">
        <v>1</v>
      </c>
      <c r="F561" s="211" t="s">
        <v>909</v>
      </c>
      <c r="G561" s="208"/>
      <c r="H561" s="212">
        <v>14.71</v>
      </c>
      <c r="I561" s="213"/>
      <c r="J561" s="208"/>
      <c r="K561" s="208"/>
      <c r="L561" s="214"/>
      <c r="M561" s="215"/>
      <c r="N561" s="216"/>
      <c r="O561" s="216"/>
      <c r="P561" s="216"/>
      <c r="Q561" s="216"/>
      <c r="R561" s="216"/>
      <c r="S561" s="216"/>
      <c r="T561" s="217"/>
      <c r="AT561" s="218" t="s">
        <v>151</v>
      </c>
      <c r="AU561" s="218" t="s">
        <v>149</v>
      </c>
      <c r="AV561" s="12" t="s">
        <v>149</v>
      </c>
      <c r="AW561" s="12" t="s">
        <v>33</v>
      </c>
      <c r="AX561" s="12" t="s">
        <v>77</v>
      </c>
      <c r="AY561" s="218" t="s">
        <v>142</v>
      </c>
    </row>
    <row r="562" spans="2:65" s="14" customFormat="1" ht="11.25">
      <c r="B562" s="230"/>
      <c r="C562" s="231"/>
      <c r="D562" s="209" t="s">
        <v>151</v>
      </c>
      <c r="E562" s="232" t="s">
        <v>1</v>
      </c>
      <c r="F562" s="233" t="s">
        <v>213</v>
      </c>
      <c r="G562" s="231"/>
      <c r="H562" s="232" t="s">
        <v>1</v>
      </c>
      <c r="I562" s="234"/>
      <c r="J562" s="231"/>
      <c r="K562" s="231"/>
      <c r="L562" s="235"/>
      <c r="M562" s="236"/>
      <c r="N562" s="237"/>
      <c r="O562" s="237"/>
      <c r="P562" s="237"/>
      <c r="Q562" s="237"/>
      <c r="R562" s="237"/>
      <c r="S562" s="237"/>
      <c r="T562" s="238"/>
      <c r="AT562" s="239" t="s">
        <v>151</v>
      </c>
      <c r="AU562" s="239" t="s">
        <v>149</v>
      </c>
      <c r="AV562" s="14" t="s">
        <v>85</v>
      </c>
      <c r="AW562" s="14" t="s">
        <v>33</v>
      </c>
      <c r="AX562" s="14" t="s">
        <v>77</v>
      </c>
      <c r="AY562" s="239" t="s">
        <v>142</v>
      </c>
    </row>
    <row r="563" spans="2:65" s="12" customFormat="1" ht="11.25">
      <c r="B563" s="207"/>
      <c r="C563" s="208"/>
      <c r="D563" s="209" t="s">
        <v>151</v>
      </c>
      <c r="E563" s="210" t="s">
        <v>1</v>
      </c>
      <c r="F563" s="211" t="s">
        <v>910</v>
      </c>
      <c r="G563" s="208"/>
      <c r="H563" s="212">
        <v>9.98</v>
      </c>
      <c r="I563" s="213"/>
      <c r="J563" s="208"/>
      <c r="K563" s="208"/>
      <c r="L563" s="214"/>
      <c r="M563" s="215"/>
      <c r="N563" s="216"/>
      <c r="O563" s="216"/>
      <c r="P563" s="216"/>
      <c r="Q563" s="216"/>
      <c r="R563" s="216"/>
      <c r="S563" s="216"/>
      <c r="T563" s="217"/>
      <c r="AT563" s="218" t="s">
        <v>151</v>
      </c>
      <c r="AU563" s="218" t="s">
        <v>149</v>
      </c>
      <c r="AV563" s="12" t="s">
        <v>149</v>
      </c>
      <c r="AW563" s="12" t="s">
        <v>33</v>
      </c>
      <c r="AX563" s="12" t="s">
        <v>77</v>
      </c>
      <c r="AY563" s="218" t="s">
        <v>142</v>
      </c>
    </row>
    <row r="564" spans="2:65" s="13" customFormat="1" ht="11.25">
      <c r="B564" s="219"/>
      <c r="C564" s="220"/>
      <c r="D564" s="209" t="s">
        <v>151</v>
      </c>
      <c r="E564" s="221" t="s">
        <v>1</v>
      </c>
      <c r="F564" s="222" t="s">
        <v>157</v>
      </c>
      <c r="G564" s="220"/>
      <c r="H564" s="223">
        <v>24.69</v>
      </c>
      <c r="I564" s="224"/>
      <c r="J564" s="220"/>
      <c r="K564" s="220"/>
      <c r="L564" s="225"/>
      <c r="M564" s="226"/>
      <c r="N564" s="227"/>
      <c r="O564" s="227"/>
      <c r="P564" s="227"/>
      <c r="Q564" s="227"/>
      <c r="R564" s="227"/>
      <c r="S564" s="227"/>
      <c r="T564" s="228"/>
      <c r="AT564" s="229" t="s">
        <v>151</v>
      </c>
      <c r="AU564" s="229" t="s">
        <v>149</v>
      </c>
      <c r="AV564" s="13" t="s">
        <v>87</v>
      </c>
      <c r="AW564" s="13" t="s">
        <v>33</v>
      </c>
      <c r="AX564" s="13" t="s">
        <v>85</v>
      </c>
      <c r="AY564" s="229" t="s">
        <v>142</v>
      </c>
    </row>
    <row r="565" spans="2:65" s="1" customFormat="1" ht="24" customHeight="1">
      <c r="B565" s="34"/>
      <c r="C565" s="194" t="s">
        <v>673</v>
      </c>
      <c r="D565" s="194" t="s">
        <v>144</v>
      </c>
      <c r="E565" s="195" t="s">
        <v>718</v>
      </c>
      <c r="F565" s="196" t="s">
        <v>719</v>
      </c>
      <c r="G565" s="197" t="s">
        <v>147</v>
      </c>
      <c r="H565" s="198">
        <v>24.69</v>
      </c>
      <c r="I565" s="199"/>
      <c r="J565" s="200">
        <f>ROUND(I565*H565,2)</f>
        <v>0</v>
      </c>
      <c r="K565" s="196" t="s">
        <v>160</v>
      </c>
      <c r="L565" s="38"/>
      <c r="M565" s="201" t="s">
        <v>1</v>
      </c>
      <c r="N565" s="202" t="s">
        <v>43</v>
      </c>
      <c r="O565" s="66"/>
      <c r="P565" s="203">
        <f>O565*H565</f>
        <v>0</v>
      </c>
      <c r="Q565" s="203">
        <v>5.3E-3</v>
      </c>
      <c r="R565" s="203">
        <f>Q565*H565</f>
        <v>0.130857</v>
      </c>
      <c r="S565" s="203">
        <v>0</v>
      </c>
      <c r="T565" s="204">
        <f>S565*H565</f>
        <v>0</v>
      </c>
      <c r="AR565" s="205" t="s">
        <v>241</v>
      </c>
      <c r="AT565" s="205" t="s">
        <v>144</v>
      </c>
      <c r="AU565" s="205" t="s">
        <v>149</v>
      </c>
      <c r="AY565" s="17" t="s">
        <v>142</v>
      </c>
      <c r="BE565" s="206">
        <f>IF(N565="základní",J565,0)</f>
        <v>0</v>
      </c>
      <c r="BF565" s="206">
        <f>IF(N565="snížená",J565,0)</f>
        <v>0</v>
      </c>
      <c r="BG565" s="206">
        <f>IF(N565="zákl. přenesená",J565,0)</f>
        <v>0</v>
      </c>
      <c r="BH565" s="206">
        <f>IF(N565="sníž. přenesená",J565,0)</f>
        <v>0</v>
      </c>
      <c r="BI565" s="206">
        <f>IF(N565="nulová",J565,0)</f>
        <v>0</v>
      </c>
      <c r="BJ565" s="17" t="s">
        <v>149</v>
      </c>
      <c r="BK565" s="206">
        <f>ROUND(I565*H565,2)</f>
        <v>0</v>
      </c>
      <c r="BL565" s="17" t="s">
        <v>241</v>
      </c>
      <c r="BM565" s="205" t="s">
        <v>720</v>
      </c>
    </row>
    <row r="566" spans="2:65" s="14" customFormat="1" ht="11.25">
      <c r="B566" s="230"/>
      <c r="C566" s="231"/>
      <c r="D566" s="209" t="s">
        <v>151</v>
      </c>
      <c r="E566" s="232" t="s">
        <v>1</v>
      </c>
      <c r="F566" s="233" t="s">
        <v>211</v>
      </c>
      <c r="G566" s="231"/>
      <c r="H566" s="232" t="s">
        <v>1</v>
      </c>
      <c r="I566" s="234"/>
      <c r="J566" s="231"/>
      <c r="K566" s="231"/>
      <c r="L566" s="235"/>
      <c r="M566" s="236"/>
      <c r="N566" s="237"/>
      <c r="O566" s="237"/>
      <c r="P566" s="237"/>
      <c r="Q566" s="237"/>
      <c r="R566" s="237"/>
      <c r="S566" s="237"/>
      <c r="T566" s="238"/>
      <c r="AT566" s="239" t="s">
        <v>151</v>
      </c>
      <c r="AU566" s="239" t="s">
        <v>149</v>
      </c>
      <c r="AV566" s="14" t="s">
        <v>85</v>
      </c>
      <c r="AW566" s="14" t="s">
        <v>33</v>
      </c>
      <c r="AX566" s="14" t="s">
        <v>77</v>
      </c>
      <c r="AY566" s="239" t="s">
        <v>142</v>
      </c>
    </row>
    <row r="567" spans="2:65" s="12" customFormat="1" ht="11.25">
      <c r="B567" s="207"/>
      <c r="C567" s="208"/>
      <c r="D567" s="209" t="s">
        <v>151</v>
      </c>
      <c r="E567" s="210" t="s">
        <v>1</v>
      </c>
      <c r="F567" s="211" t="s">
        <v>909</v>
      </c>
      <c r="G567" s="208"/>
      <c r="H567" s="212">
        <v>14.71</v>
      </c>
      <c r="I567" s="213"/>
      <c r="J567" s="208"/>
      <c r="K567" s="208"/>
      <c r="L567" s="214"/>
      <c r="M567" s="215"/>
      <c r="N567" s="216"/>
      <c r="O567" s="216"/>
      <c r="P567" s="216"/>
      <c r="Q567" s="216"/>
      <c r="R567" s="216"/>
      <c r="S567" s="216"/>
      <c r="T567" s="217"/>
      <c r="AT567" s="218" t="s">
        <v>151</v>
      </c>
      <c r="AU567" s="218" t="s">
        <v>149</v>
      </c>
      <c r="AV567" s="12" t="s">
        <v>149</v>
      </c>
      <c r="AW567" s="12" t="s">
        <v>33</v>
      </c>
      <c r="AX567" s="12" t="s">
        <v>77</v>
      </c>
      <c r="AY567" s="218" t="s">
        <v>142</v>
      </c>
    </row>
    <row r="568" spans="2:65" s="14" customFormat="1" ht="11.25">
      <c r="B568" s="230"/>
      <c r="C568" s="231"/>
      <c r="D568" s="209" t="s">
        <v>151</v>
      </c>
      <c r="E568" s="232" t="s">
        <v>1</v>
      </c>
      <c r="F568" s="233" t="s">
        <v>213</v>
      </c>
      <c r="G568" s="231"/>
      <c r="H568" s="232" t="s">
        <v>1</v>
      </c>
      <c r="I568" s="234"/>
      <c r="J568" s="231"/>
      <c r="K568" s="231"/>
      <c r="L568" s="235"/>
      <c r="M568" s="236"/>
      <c r="N568" s="237"/>
      <c r="O568" s="237"/>
      <c r="P568" s="237"/>
      <c r="Q568" s="237"/>
      <c r="R568" s="237"/>
      <c r="S568" s="237"/>
      <c r="T568" s="238"/>
      <c r="AT568" s="239" t="s">
        <v>151</v>
      </c>
      <c r="AU568" s="239" t="s">
        <v>149</v>
      </c>
      <c r="AV568" s="14" t="s">
        <v>85</v>
      </c>
      <c r="AW568" s="14" t="s">
        <v>33</v>
      </c>
      <c r="AX568" s="14" t="s">
        <v>77</v>
      </c>
      <c r="AY568" s="239" t="s">
        <v>142</v>
      </c>
    </row>
    <row r="569" spans="2:65" s="12" customFormat="1" ht="11.25">
      <c r="B569" s="207"/>
      <c r="C569" s="208"/>
      <c r="D569" s="209" t="s">
        <v>151</v>
      </c>
      <c r="E569" s="210" t="s">
        <v>1</v>
      </c>
      <c r="F569" s="211" t="s">
        <v>910</v>
      </c>
      <c r="G569" s="208"/>
      <c r="H569" s="212">
        <v>9.98</v>
      </c>
      <c r="I569" s="213"/>
      <c r="J569" s="208"/>
      <c r="K569" s="208"/>
      <c r="L569" s="214"/>
      <c r="M569" s="215"/>
      <c r="N569" s="216"/>
      <c r="O569" s="216"/>
      <c r="P569" s="216"/>
      <c r="Q569" s="216"/>
      <c r="R569" s="216"/>
      <c r="S569" s="216"/>
      <c r="T569" s="217"/>
      <c r="AT569" s="218" t="s">
        <v>151</v>
      </c>
      <c r="AU569" s="218" t="s">
        <v>149</v>
      </c>
      <c r="AV569" s="12" t="s">
        <v>149</v>
      </c>
      <c r="AW569" s="12" t="s">
        <v>33</v>
      </c>
      <c r="AX569" s="12" t="s">
        <v>77</v>
      </c>
      <c r="AY569" s="218" t="s">
        <v>142</v>
      </c>
    </row>
    <row r="570" spans="2:65" s="13" customFormat="1" ht="11.25">
      <c r="B570" s="219"/>
      <c r="C570" s="220"/>
      <c r="D570" s="209" t="s">
        <v>151</v>
      </c>
      <c r="E570" s="221" t="s">
        <v>1</v>
      </c>
      <c r="F570" s="222" t="s">
        <v>157</v>
      </c>
      <c r="G570" s="220"/>
      <c r="H570" s="223">
        <v>24.69</v>
      </c>
      <c r="I570" s="224"/>
      <c r="J570" s="220"/>
      <c r="K570" s="220"/>
      <c r="L570" s="225"/>
      <c r="M570" s="226"/>
      <c r="N570" s="227"/>
      <c r="O570" s="227"/>
      <c r="P570" s="227"/>
      <c r="Q570" s="227"/>
      <c r="R570" s="227"/>
      <c r="S570" s="227"/>
      <c r="T570" s="228"/>
      <c r="AT570" s="229" t="s">
        <v>151</v>
      </c>
      <c r="AU570" s="229" t="s">
        <v>149</v>
      </c>
      <c r="AV570" s="13" t="s">
        <v>87</v>
      </c>
      <c r="AW570" s="13" t="s">
        <v>33</v>
      </c>
      <c r="AX570" s="13" t="s">
        <v>85</v>
      </c>
      <c r="AY570" s="229" t="s">
        <v>142</v>
      </c>
    </row>
    <row r="571" spans="2:65" s="1" customFormat="1" ht="24" customHeight="1">
      <c r="B571" s="34"/>
      <c r="C571" s="251" t="s">
        <v>680</v>
      </c>
      <c r="D571" s="251" t="s">
        <v>343</v>
      </c>
      <c r="E571" s="252" t="s">
        <v>722</v>
      </c>
      <c r="F571" s="253" t="s">
        <v>723</v>
      </c>
      <c r="G571" s="254" t="s">
        <v>147</v>
      </c>
      <c r="H571" s="255">
        <v>27.158999999999999</v>
      </c>
      <c r="I571" s="256"/>
      <c r="J571" s="257">
        <f>ROUND(I571*H571,2)</f>
        <v>0</v>
      </c>
      <c r="K571" s="253" t="s">
        <v>160</v>
      </c>
      <c r="L571" s="258"/>
      <c r="M571" s="259" t="s">
        <v>1</v>
      </c>
      <c r="N571" s="260" t="s">
        <v>43</v>
      </c>
      <c r="O571" s="66"/>
      <c r="P571" s="203">
        <f>O571*H571</f>
        <v>0</v>
      </c>
      <c r="Q571" s="203">
        <v>1.26E-2</v>
      </c>
      <c r="R571" s="203">
        <f>Q571*H571</f>
        <v>0.34220339999999999</v>
      </c>
      <c r="S571" s="203">
        <v>0</v>
      </c>
      <c r="T571" s="204">
        <f>S571*H571</f>
        <v>0</v>
      </c>
      <c r="AR571" s="205" t="s">
        <v>342</v>
      </c>
      <c r="AT571" s="205" t="s">
        <v>343</v>
      </c>
      <c r="AU571" s="205" t="s">
        <v>149</v>
      </c>
      <c r="AY571" s="17" t="s">
        <v>142</v>
      </c>
      <c r="BE571" s="206">
        <f>IF(N571="základní",J571,0)</f>
        <v>0</v>
      </c>
      <c r="BF571" s="206">
        <f>IF(N571="snížená",J571,0)</f>
        <v>0</v>
      </c>
      <c r="BG571" s="206">
        <f>IF(N571="zákl. přenesená",J571,0)</f>
        <v>0</v>
      </c>
      <c r="BH571" s="206">
        <f>IF(N571="sníž. přenesená",J571,0)</f>
        <v>0</v>
      </c>
      <c r="BI571" s="206">
        <f>IF(N571="nulová",J571,0)</f>
        <v>0</v>
      </c>
      <c r="BJ571" s="17" t="s">
        <v>149</v>
      </c>
      <c r="BK571" s="206">
        <f>ROUND(I571*H571,2)</f>
        <v>0</v>
      </c>
      <c r="BL571" s="17" t="s">
        <v>241</v>
      </c>
      <c r="BM571" s="205" t="s">
        <v>724</v>
      </c>
    </row>
    <row r="572" spans="2:65" s="12" customFormat="1" ht="11.25">
      <c r="B572" s="207"/>
      <c r="C572" s="208"/>
      <c r="D572" s="209" t="s">
        <v>151</v>
      </c>
      <c r="E572" s="210" t="s">
        <v>1</v>
      </c>
      <c r="F572" s="211" t="s">
        <v>911</v>
      </c>
      <c r="G572" s="208"/>
      <c r="H572" s="212">
        <v>24.69</v>
      </c>
      <c r="I572" s="213"/>
      <c r="J572" s="208"/>
      <c r="K572" s="208"/>
      <c r="L572" s="214"/>
      <c r="M572" s="215"/>
      <c r="N572" s="216"/>
      <c r="O572" s="216"/>
      <c r="P572" s="216"/>
      <c r="Q572" s="216"/>
      <c r="R572" s="216"/>
      <c r="S572" s="216"/>
      <c r="T572" s="217"/>
      <c r="AT572" s="218" t="s">
        <v>151</v>
      </c>
      <c r="AU572" s="218" t="s">
        <v>149</v>
      </c>
      <c r="AV572" s="12" t="s">
        <v>149</v>
      </c>
      <c r="AW572" s="12" t="s">
        <v>33</v>
      </c>
      <c r="AX572" s="12" t="s">
        <v>85</v>
      </c>
      <c r="AY572" s="218" t="s">
        <v>142</v>
      </c>
    </row>
    <row r="573" spans="2:65" s="12" customFormat="1" ht="11.25">
      <c r="B573" s="207"/>
      <c r="C573" s="208"/>
      <c r="D573" s="209" t="s">
        <v>151</v>
      </c>
      <c r="E573" s="208"/>
      <c r="F573" s="211" t="s">
        <v>912</v>
      </c>
      <c r="G573" s="208"/>
      <c r="H573" s="212">
        <v>27.158999999999999</v>
      </c>
      <c r="I573" s="213"/>
      <c r="J573" s="208"/>
      <c r="K573" s="208"/>
      <c r="L573" s="214"/>
      <c r="M573" s="215"/>
      <c r="N573" s="216"/>
      <c r="O573" s="216"/>
      <c r="P573" s="216"/>
      <c r="Q573" s="216"/>
      <c r="R573" s="216"/>
      <c r="S573" s="216"/>
      <c r="T573" s="217"/>
      <c r="AT573" s="218" t="s">
        <v>151</v>
      </c>
      <c r="AU573" s="218" t="s">
        <v>149</v>
      </c>
      <c r="AV573" s="12" t="s">
        <v>149</v>
      </c>
      <c r="AW573" s="12" t="s">
        <v>4</v>
      </c>
      <c r="AX573" s="12" t="s">
        <v>85</v>
      </c>
      <c r="AY573" s="218" t="s">
        <v>142</v>
      </c>
    </row>
    <row r="574" spans="2:65" s="1" customFormat="1" ht="16.5" customHeight="1">
      <c r="B574" s="34"/>
      <c r="C574" s="194" t="s">
        <v>688</v>
      </c>
      <c r="D574" s="194" t="s">
        <v>144</v>
      </c>
      <c r="E574" s="195" t="s">
        <v>728</v>
      </c>
      <c r="F574" s="196" t="s">
        <v>729</v>
      </c>
      <c r="G574" s="197" t="s">
        <v>244</v>
      </c>
      <c r="H574" s="198">
        <v>2.5</v>
      </c>
      <c r="I574" s="199"/>
      <c r="J574" s="200">
        <f>ROUND(I574*H574,2)</f>
        <v>0</v>
      </c>
      <c r="K574" s="196" t="s">
        <v>160</v>
      </c>
      <c r="L574" s="38"/>
      <c r="M574" s="201" t="s">
        <v>1</v>
      </c>
      <c r="N574" s="202" t="s">
        <v>43</v>
      </c>
      <c r="O574" s="66"/>
      <c r="P574" s="203">
        <f>O574*H574</f>
        <v>0</v>
      </c>
      <c r="Q574" s="203">
        <v>3.1E-4</v>
      </c>
      <c r="R574" s="203">
        <f>Q574*H574</f>
        <v>7.7499999999999997E-4</v>
      </c>
      <c r="S574" s="203">
        <v>0</v>
      </c>
      <c r="T574" s="204">
        <f>S574*H574</f>
        <v>0</v>
      </c>
      <c r="AR574" s="205" t="s">
        <v>241</v>
      </c>
      <c r="AT574" s="205" t="s">
        <v>144</v>
      </c>
      <c r="AU574" s="205" t="s">
        <v>149</v>
      </c>
      <c r="AY574" s="17" t="s">
        <v>142</v>
      </c>
      <c r="BE574" s="206">
        <f>IF(N574="základní",J574,0)</f>
        <v>0</v>
      </c>
      <c r="BF574" s="206">
        <f>IF(N574="snížená",J574,0)</f>
        <v>0</v>
      </c>
      <c r="BG574" s="206">
        <f>IF(N574="zákl. přenesená",J574,0)</f>
        <v>0</v>
      </c>
      <c r="BH574" s="206">
        <f>IF(N574="sníž. přenesená",J574,0)</f>
        <v>0</v>
      </c>
      <c r="BI574" s="206">
        <f>IF(N574="nulová",J574,0)</f>
        <v>0</v>
      </c>
      <c r="BJ574" s="17" t="s">
        <v>149</v>
      </c>
      <c r="BK574" s="206">
        <f>ROUND(I574*H574,2)</f>
        <v>0</v>
      </c>
      <c r="BL574" s="17" t="s">
        <v>241</v>
      </c>
      <c r="BM574" s="205" t="s">
        <v>730</v>
      </c>
    </row>
    <row r="575" spans="2:65" s="12" customFormat="1" ht="11.25">
      <c r="B575" s="207"/>
      <c r="C575" s="208"/>
      <c r="D575" s="209" t="s">
        <v>151</v>
      </c>
      <c r="E575" s="210" t="s">
        <v>1</v>
      </c>
      <c r="F575" s="211" t="s">
        <v>913</v>
      </c>
      <c r="G575" s="208"/>
      <c r="H575" s="212">
        <v>2.5</v>
      </c>
      <c r="I575" s="213"/>
      <c r="J575" s="208"/>
      <c r="K575" s="208"/>
      <c r="L575" s="214"/>
      <c r="M575" s="215"/>
      <c r="N575" s="216"/>
      <c r="O575" s="216"/>
      <c r="P575" s="216"/>
      <c r="Q575" s="216"/>
      <c r="R575" s="216"/>
      <c r="S575" s="216"/>
      <c r="T575" s="217"/>
      <c r="AT575" s="218" t="s">
        <v>151</v>
      </c>
      <c r="AU575" s="218" t="s">
        <v>149</v>
      </c>
      <c r="AV575" s="12" t="s">
        <v>149</v>
      </c>
      <c r="AW575" s="12" t="s">
        <v>33</v>
      </c>
      <c r="AX575" s="12" t="s">
        <v>77</v>
      </c>
      <c r="AY575" s="218" t="s">
        <v>142</v>
      </c>
    </row>
    <row r="576" spans="2:65" s="13" customFormat="1" ht="11.25">
      <c r="B576" s="219"/>
      <c r="C576" s="220"/>
      <c r="D576" s="209" t="s">
        <v>151</v>
      </c>
      <c r="E576" s="221" t="s">
        <v>1</v>
      </c>
      <c r="F576" s="222" t="s">
        <v>157</v>
      </c>
      <c r="G576" s="220"/>
      <c r="H576" s="223">
        <v>2.5</v>
      </c>
      <c r="I576" s="224"/>
      <c r="J576" s="220"/>
      <c r="K576" s="220"/>
      <c r="L576" s="225"/>
      <c r="M576" s="226"/>
      <c r="N576" s="227"/>
      <c r="O576" s="227"/>
      <c r="P576" s="227"/>
      <c r="Q576" s="227"/>
      <c r="R576" s="227"/>
      <c r="S576" s="227"/>
      <c r="T576" s="228"/>
      <c r="AT576" s="229" t="s">
        <v>151</v>
      </c>
      <c r="AU576" s="229" t="s">
        <v>149</v>
      </c>
      <c r="AV576" s="13" t="s">
        <v>87</v>
      </c>
      <c r="AW576" s="13" t="s">
        <v>33</v>
      </c>
      <c r="AX576" s="13" t="s">
        <v>85</v>
      </c>
      <c r="AY576" s="229" t="s">
        <v>142</v>
      </c>
    </row>
    <row r="577" spans="2:65" s="1" customFormat="1" ht="16.5" customHeight="1">
      <c r="B577" s="34"/>
      <c r="C577" s="194" t="s">
        <v>694</v>
      </c>
      <c r="D577" s="194" t="s">
        <v>144</v>
      </c>
      <c r="E577" s="195" t="s">
        <v>734</v>
      </c>
      <c r="F577" s="196" t="s">
        <v>735</v>
      </c>
      <c r="G577" s="197" t="s">
        <v>244</v>
      </c>
      <c r="H577" s="198">
        <v>3.2</v>
      </c>
      <c r="I577" s="199"/>
      <c r="J577" s="200">
        <f>ROUND(I577*H577,2)</f>
        <v>0</v>
      </c>
      <c r="K577" s="196" t="s">
        <v>160</v>
      </c>
      <c r="L577" s="38"/>
      <c r="M577" s="201" t="s">
        <v>1</v>
      </c>
      <c r="N577" s="202" t="s">
        <v>43</v>
      </c>
      <c r="O577" s="66"/>
      <c r="P577" s="203">
        <f>O577*H577</f>
        <v>0</v>
      </c>
      <c r="Q577" s="203">
        <v>3.1E-4</v>
      </c>
      <c r="R577" s="203">
        <f>Q577*H577</f>
        <v>9.9200000000000004E-4</v>
      </c>
      <c r="S577" s="203">
        <v>0</v>
      </c>
      <c r="T577" s="204">
        <f>S577*H577</f>
        <v>0</v>
      </c>
      <c r="AR577" s="205" t="s">
        <v>241</v>
      </c>
      <c r="AT577" s="205" t="s">
        <v>144</v>
      </c>
      <c r="AU577" s="205" t="s">
        <v>149</v>
      </c>
      <c r="AY577" s="17" t="s">
        <v>142</v>
      </c>
      <c r="BE577" s="206">
        <f>IF(N577="základní",J577,0)</f>
        <v>0</v>
      </c>
      <c r="BF577" s="206">
        <f>IF(N577="snížená",J577,0)</f>
        <v>0</v>
      </c>
      <c r="BG577" s="206">
        <f>IF(N577="zákl. přenesená",J577,0)</f>
        <v>0</v>
      </c>
      <c r="BH577" s="206">
        <f>IF(N577="sníž. přenesená",J577,0)</f>
        <v>0</v>
      </c>
      <c r="BI577" s="206">
        <f>IF(N577="nulová",J577,0)</f>
        <v>0</v>
      </c>
      <c r="BJ577" s="17" t="s">
        <v>149</v>
      </c>
      <c r="BK577" s="206">
        <f>ROUND(I577*H577,2)</f>
        <v>0</v>
      </c>
      <c r="BL577" s="17" t="s">
        <v>241</v>
      </c>
      <c r="BM577" s="205" t="s">
        <v>736</v>
      </c>
    </row>
    <row r="578" spans="2:65" s="12" customFormat="1" ht="11.25">
      <c r="B578" s="207"/>
      <c r="C578" s="208"/>
      <c r="D578" s="209" t="s">
        <v>151</v>
      </c>
      <c r="E578" s="210" t="s">
        <v>1</v>
      </c>
      <c r="F578" s="211" t="s">
        <v>737</v>
      </c>
      <c r="G578" s="208"/>
      <c r="H578" s="212">
        <v>3.2</v>
      </c>
      <c r="I578" s="213"/>
      <c r="J578" s="208"/>
      <c r="K578" s="208"/>
      <c r="L578" s="214"/>
      <c r="M578" s="215"/>
      <c r="N578" s="216"/>
      <c r="O578" s="216"/>
      <c r="P578" s="216"/>
      <c r="Q578" s="216"/>
      <c r="R578" s="216"/>
      <c r="S578" s="216"/>
      <c r="T578" s="217"/>
      <c r="AT578" s="218" t="s">
        <v>151</v>
      </c>
      <c r="AU578" s="218" t="s">
        <v>149</v>
      </c>
      <c r="AV578" s="12" t="s">
        <v>149</v>
      </c>
      <c r="AW578" s="12" t="s">
        <v>33</v>
      </c>
      <c r="AX578" s="12" t="s">
        <v>85</v>
      </c>
      <c r="AY578" s="218" t="s">
        <v>142</v>
      </c>
    </row>
    <row r="579" spans="2:65" s="1" customFormat="1" ht="16.5" customHeight="1">
      <c r="B579" s="34"/>
      <c r="C579" s="194" t="s">
        <v>700</v>
      </c>
      <c r="D579" s="194" t="s">
        <v>144</v>
      </c>
      <c r="E579" s="195" t="s">
        <v>739</v>
      </c>
      <c r="F579" s="196" t="s">
        <v>740</v>
      </c>
      <c r="G579" s="197" t="s">
        <v>147</v>
      </c>
      <c r="H579" s="198">
        <v>24.69</v>
      </c>
      <c r="I579" s="199"/>
      <c r="J579" s="200">
        <f>ROUND(I579*H579,2)</f>
        <v>0</v>
      </c>
      <c r="K579" s="196" t="s">
        <v>160</v>
      </c>
      <c r="L579" s="38"/>
      <c r="M579" s="201" t="s">
        <v>1</v>
      </c>
      <c r="N579" s="202" t="s">
        <v>43</v>
      </c>
      <c r="O579" s="66"/>
      <c r="P579" s="203">
        <f>O579*H579</f>
        <v>0</v>
      </c>
      <c r="Q579" s="203">
        <v>2.9999999999999997E-4</v>
      </c>
      <c r="R579" s="203">
        <f>Q579*H579</f>
        <v>7.4069999999999995E-3</v>
      </c>
      <c r="S579" s="203">
        <v>0</v>
      </c>
      <c r="T579" s="204">
        <f>S579*H579</f>
        <v>0</v>
      </c>
      <c r="AR579" s="205" t="s">
        <v>241</v>
      </c>
      <c r="AT579" s="205" t="s">
        <v>144</v>
      </c>
      <c r="AU579" s="205" t="s">
        <v>149</v>
      </c>
      <c r="AY579" s="17" t="s">
        <v>142</v>
      </c>
      <c r="BE579" s="206">
        <f>IF(N579="základní",J579,0)</f>
        <v>0</v>
      </c>
      <c r="BF579" s="206">
        <f>IF(N579="snížená",J579,0)</f>
        <v>0</v>
      </c>
      <c r="BG579" s="206">
        <f>IF(N579="zákl. přenesená",J579,0)</f>
        <v>0</v>
      </c>
      <c r="BH579" s="206">
        <f>IF(N579="sníž. přenesená",J579,0)</f>
        <v>0</v>
      </c>
      <c r="BI579" s="206">
        <f>IF(N579="nulová",J579,0)</f>
        <v>0</v>
      </c>
      <c r="BJ579" s="17" t="s">
        <v>149</v>
      </c>
      <c r="BK579" s="206">
        <f>ROUND(I579*H579,2)</f>
        <v>0</v>
      </c>
      <c r="BL579" s="17" t="s">
        <v>241</v>
      </c>
      <c r="BM579" s="205" t="s">
        <v>741</v>
      </c>
    </row>
    <row r="580" spans="2:65" s="14" customFormat="1" ht="11.25">
      <c r="B580" s="230"/>
      <c r="C580" s="231"/>
      <c r="D580" s="209" t="s">
        <v>151</v>
      </c>
      <c r="E580" s="232" t="s">
        <v>1</v>
      </c>
      <c r="F580" s="233" t="s">
        <v>211</v>
      </c>
      <c r="G580" s="231"/>
      <c r="H580" s="232" t="s">
        <v>1</v>
      </c>
      <c r="I580" s="234"/>
      <c r="J580" s="231"/>
      <c r="K580" s="231"/>
      <c r="L580" s="235"/>
      <c r="M580" s="236"/>
      <c r="N580" s="237"/>
      <c r="O580" s="237"/>
      <c r="P580" s="237"/>
      <c r="Q580" s="237"/>
      <c r="R580" s="237"/>
      <c r="S580" s="237"/>
      <c r="T580" s="238"/>
      <c r="AT580" s="239" t="s">
        <v>151</v>
      </c>
      <c r="AU580" s="239" t="s">
        <v>149</v>
      </c>
      <c r="AV580" s="14" t="s">
        <v>85</v>
      </c>
      <c r="AW580" s="14" t="s">
        <v>33</v>
      </c>
      <c r="AX580" s="14" t="s">
        <v>77</v>
      </c>
      <c r="AY580" s="239" t="s">
        <v>142</v>
      </c>
    </row>
    <row r="581" spans="2:65" s="12" customFormat="1" ht="11.25">
      <c r="B581" s="207"/>
      <c r="C581" s="208"/>
      <c r="D581" s="209" t="s">
        <v>151</v>
      </c>
      <c r="E581" s="210" t="s">
        <v>1</v>
      </c>
      <c r="F581" s="211" t="s">
        <v>909</v>
      </c>
      <c r="G581" s="208"/>
      <c r="H581" s="212">
        <v>14.71</v>
      </c>
      <c r="I581" s="213"/>
      <c r="J581" s="208"/>
      <c r="K581" s="208"/>
      <c r="L581" s="214"/>
      <c r="M581" s="215"/>
      <c r="N581" s="216"/>
      <c r="O581" s="216"/>
      <c r="P581" s="216"/>
      <c r="Q581" s="216"/>
      <c r="R581" s="216"/>
      <c r="S581" s="216"/>
      <c r="T581" s="217"/>
      <c r="AT581" s="218" t="s">
        <v>151</v>
      </c>
      <c r="AU581" s="218" t="s">
        <v>149</v>
      </c>
      <c r="AV581" s="12" t="s">
        <v>149</v>
      </c>
      <c r="AW581" s="12" t="s">
        <v>33</v>
      </c>
      <c r="AX581" s="12" t="s">
        <v>77</v>
      </c>
      <c r="AY581" s="218" t="s">
        <v>142</v>
      </c>
    </row>
    <row r="582" spans="2:65" s="14" customFormat="1" ht="11.25">
      <c r="B582" s="230"/>
      <c r="C582" s="231"/>
      <c r="D582" s="209" t="s">
        <v>151</v>
      </c>
      <c r="E582" s="232" t="s">
        <v>1</v>
      </c>
      <c r="F582" s="233" t="s">
        <v>213</v>
      </c>
      <c r="G582" s="231"/>
      <c r="H582" s="232" t="s">
        <v>1</v>
      </c>
      <c r="I582" s="234"/>
      <c r="J582" s="231"/>
      <c r="K582" s="231"/>
      <c r="L582" s="235"/>
      <c r="M582" s="236"/>
      <c r="N582" s="237"/>
      <c r="O582" s="237"/>
      <c r="P582" s="237"/>
      <c r="Q582" s="237"/>
      <c r="R582" s="237"/>
      <c r="S582" s="237"/>
      <c r="T582" s="238"/>
      <c r="AT582" s="239" t="s">
        <v>151</v>
      </c>
      <c r="AU582" s="239" t="s">
        <v>149</v>
      </c>
      <c r="AV582" s="14" t="s">
        <v>85</v>
      </c>
      <c r="AW582" s="14" t="s">
        <v>33</v>
      </c>
      <c r="AX582" s="14" t="s">
        <v>77</v>
      </c>
      <c r="AY582" s="239" t="s">
        <v>142</v>
      </c>
    </row>
    <row r="583" spans="2:65" s="12" customFormat="1" ht="11.25">
      <c r="B583" s="207"/>
      <c r="C583" s="208"/>
      <c r="D583" s="209" t="s">
        <v>151</v>
      </c>
      <c r="E583" s="210" t="s">
        <v>1</v>
      </c>
      <c r="F583" s="211" t="s">
        <v>910</v>
      </c>
      <c r="G583" s="208"/>
      <c r="H583" s="212">
        <v>9.98</v>
      </c>
      <c r="I583" s="213"/>
      <c r="J583" s="208"/>
      <c r="K583" s="208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151</v>
      </c>
      <c r="AU583" s="218" t="s">
        <v>149</v>
      </c>
      <c r="AV583" s="12" t="s">
        <v>149</v>
      </c>
      <c r="AW583" s="12" t="s">
        <v>33</v>
      </c>
      <c r="AX583" s="12" t="s">
        <v>77</v>
      </c>
      <c r="AY583" s="218" t="s">
        <v>142</v>
      </c>
    </row>
    <row r="584" spans="2:65" s="13" customFormat="1" ht="11.25">
      <c r="B584" s="219"/>
      <c r="C584" s="220"/>
      <c r="D584" s="209" t="s">
        <v>151</v>
      </c>
      <c r="E584" s="221" t="s">
        <v>1</v>
      </c>
      <c r="F584" s="222" t="s">
        <v>157</v>
      </c>
      <c r="G584" s="220"/>
      <c r="H584" s="223">
        <v>24.69</v>
      </c>
      <c r="I584" s="224"/>
      <c r="J584" s="220"/>
      <c r="K584" s="220"/>
      <c r="L584" s="225"/>
      <c r="M584" s="226"/>
      <c r="N584" s="227"/>
      <c r="O584" s="227"/>
      <c r="P584" s="227"/>
      <c r="Q584" s="227"/>
      <c r="R584" s="227"/>
      <c r="S584" s="227"/>
      <c r="T584" s="228"/>
      <c r="AT584" s="229" t="s">
        <v>151</v>
      </c>
      <c r="AU584" s="229" t="s">
        <v>149</v>
      </c>
      <c r="AV584" s="13" t="s">
        <v>87</v>
      </c>
      <c r="AW584" s="13" t="s">
        <v>33</v>
      </c>
      <c r="AX584" s="13" t="s">
        <v>85</v>
      </c>
      <c r="AY584" s="229" t="s">
        <v>142</v>
      </c>
    </row>
    <row r="585" spans="2:65" s="1" customFormat="1" ht="16.5" customHeight="1">
      <c r="B585" s="34"/>
      <c r="C585" s="194" t="s">
        <v>705</v>
      </c>
      <c r="D585" s="194" t="s">
        <v>144</v>
      </c>
      <c r="E585" s="195" t="s">
        <v>743</v>
      </c>
      <c r="F585" s="196" t="s">
        <v>744</v>
      </c>
      <c r="G585" s="197" t="s">
        <v>244</v>
      </c>
      <c r="H585" s="198">
        <v>19.7</v>
      </c>
      <c r="I585" s="199"/>
      <c r="J585" s="200">
        <f>ROUND(I585*H585,2)</f>
        <v>0</v>
      </c>
      <c r="K585" s="196" t="s">
        <v>160</v>
      </c>
      <c r="L585" s="38"/>
      <c r="M585" s="201" t="s">
        <v>1</v>
      </c>
      <c r="N585" s="202" t="s">
        <v>43</v>
      </c>
      <c r="O585" s="66"/>
      <c r="P585" s="203">
        <f>O585*H585</f>
        <v>0</v>
      </c>
      <c r="Q585" s="203">
        <v>3.0000000000000001E-5</v>
      </c>
      <c r="R585" s="203">
        <f>Q585*H585</f>
        <v>5.9099999999999995E-4</v>
      </c>
      <c r="S585" s="203">
        <v>0</v>
      </c>
      <c r="T585" s="204">
        <f>S585*H585</f>
        <v>0</v>
      </c>
      <c r="AR585" s="205" t="s">
        <v>241</v>
      </c>
      <c r="AT585" s="205" t="s">
        <v>144</v>
      </c>
      <c r="AU585" s="205" t="s">
        <v>149</v>
      </c>
      <c r="AY585" s="17" t="s">
        <v>142</v>
      </c>
      <c r="BE585" s="206">
        <f>IF(N585="základní",J585,0)</f>
        <v>0</v>
      </c>
      <c r="BF585" s="206">
        <f>IF(N585="snížená",J585,0)</f>
        <v>0</v>
      </c>
      <c r="BG585" s="206">
        <f>IF(N585="zákl. přenesená",J585,0)</f>
        <v>0</v>
      </c>
      <c r="BH585" s="206">
        <f>IF(N585="sníž. přenesená",J585,0)</f>
        <v>0</v>
      </c>
      <c r="BI585" s="206">
        <f>IF(N585="nulová",J585,0)</f>
        <v>0</v>
      </c>
      <c r="BJ585" s="17" t="s">
        <v>149</v>
      </c>
      <c r="BK585" s="206">
        <f>ROUND(I585*H585,2)</f>
        <v>0</v>
      </c>
      <c r="BL585" s="17" t="s">
        <v>241</v>
      </c>
      <c r="BM585" s="205" t="s">
        <v>745</v>
      </c>
    </row>
    <row r="586" spans="2:65" s="14" customFormat="1" ht="11.25">
      <c r="B586" s="230"/>
      <c r="C586" s="231"/>
      <c r="D586" s="209" t="s">
        <v>151</v>
      </c>
      <c r="E586" s="232" t="s">
        <v>1</v>
      </c>
      <c r="F586" s="233" t="s">
        <v>746</v>
      </c>
      <c r="G586" s="231"/>
      <c r="H586" s="232" t="s">
        <v>1</v>
      </c>
      <c r="I586" s="234"/>
      <c r="J586" s="231"/>
      <c r="K586" s="231"/>
      <c r="L586" s="235"/>
      <c r="M586" s="236"/>
      <c r="N586" s="237"/>
      <c r="O586" s="237"/>
      <c r="P586" s="237"/>
      <c r="Q586" s="237"/>
      <c r="R586" s="237"/>
      <c r="S586" s="237"/>
      <c r="T586" s="238"/>
      <c r="AT586" s="239" t="s">
        <v>151</v>
      </c>
      <c r="AU586" s="239" t="s">
        <v>149</v>
      </c>
      <c r="AV586" s="14" t="s">
        <v>85</v>
      </c>
      <c r="AW586" s="14" t="s">
        <v>33</v>
      </c>
      <c r="AX586" s="14" t="s">
        <v>77</v>
      </c>
      <c r="AY586" s="239" t="s">
        <v>142</v>
      </c>
    </row>
    <row r="587" spans="2:65" s="12" customFormat="1" ht="11.25">
      <c r="B587" s="207"/>
      <c r="C587" s="208"/>
      <c r="D587" s="209" t="s">
        <v>151</v>
      </c>
      <c r="E587" s="210" t="s">
        <v>1</v>
      </c>
      <c r="F587" s="211" t="s">
        <v>914</v>
      </c>
      <c r="G587" s="208"/>
      <c r="H587" s="212">
        <v>8.6</v>
      </c>
      <c r="I587" s="213"/>
      <c r="J587" s="208"/>
      <c r="K587" s="208"/>
      <c r="L587" s="214"/>
      <c r="M587" s="215"/>
      <c r="N587" s="216"/>
      <c r="O587" s="216"/>
      <c r="P587" s="216"/>
      <c r="Q587" s="216"/>
      <c r="R587" s="216"/>
      <c r="S587" s="216"/>
      <c r="T587" s="217"/>
      <c r="AT587" s="218" t="s">
        <v>151</v>
      </c>
      <c r="AU587" s="218" t="s">
        <v>149</v>
      </c>
      <c r="AV587" s="12" t="s">
        <v>149</v>
      </c>
      <c r="AW587" s="12" t="s">
        <v>33</v>
      </c>
      <c r="AX587" s="12" t="s">
        <v>77</v>
      </c>
      <c r="AY587" s="218" t="s">
        <v>142</v>
      </c>
    </row>
    <row r="588" spans="2:65" s="14" customFormat="1" ht="11.25">
      <c r="B588" s="230"/>
      <c r="C588" s="231"/>
      <c r="D588" s="209" t="s">
        <v>151</v>
      </c>
      <c r="E588" s="232" t="s">
        <v>1</v>
      </c>
      <c r="F588" s="233" t="s">
        <v>748</v>
      </c>
      <c r="G588" s="231"/>
      <c r="H588" s="232" t="s">
        <v>1</v>
      </c>
      <c r="I588" s="234"/>
      <c r="J588" s="231"/>
      <c r="K588" s="231"/>
      <c r="L588" s="235"/>
      <c r="M588" s="236"/>
      <c r="N588" s="237"/>
      <c r="O588" s="237"/>
      <c r="P588" s="237"/>
      <c r="Q588" s="237"/>
      <c r="R588" s="237"/>
      <c r="S588" s="237"/>
      <c r="T588" s="238"/>
      <c r="AT588" s="239" t="s">
        <v>151</v>
      </c>
      <c r="AU588" s="239" t="s">
        <v>149</v>
      </c>
      <c r="AV588" s="14" t="s">
        <v>85</v>
      </c>
      <c r="AW588" s="14" t="s">
        <v>33</v>
      </c>
      <c r="AX588" s="14" t="s">
        <v>77</v>
      </c>
      <c r="AY588" s="239" t="s">
        <v>142</v>
      </c>
    </row>
    <row r="589" spans="2:65" s="12" customFormat="1" ht="11.25">
      <c r="B589" s="207"/>
      <c r="C589" s="208"/>
      <c r="D589" s="209" t="s">
        <v>151</v>
      </c>
      <c r="E589" s="210" t="s">
        <v>1</v>
      </c>
      <c r="F589" s="211" t="s">
        <v>915</v>
      </c>
      <c r="G589" s="208"/>
      <c r="H589" s="212">
        <v>11.1</v>
      </c>
      <c r="I589" s="213"/>
      <c r="J589" s="208"/>
      <c r="K589" s="208"/>
      <c r="L589" s="214"/>
      <c r="M589" s="215"/>
      <c r="N589" s="216"/>
      <c r="O589" s="216"/>
      <c r="P589" s="216"/>
      <c r="Q589" s="216"/>
      <c r="R589" s="216"/>
      <c r="S589" s="216"/>
      <c r="T589" s="217"/>
      <c r="AT589" s="218" t="s">
        <v>151</v>
      </c>
      <c r="AU589" s="218" t="s">
        <v>149</v>
      </c>
      <c r="AV589" s="12" t="s">
        <v>149</v>
      </c>
      <c r="AW589" s="12" t="s">
        <v>33</v>
      </c>
      <c r="AX589" s="12" t="s">
        <v>77</v>
      </c>
      <c r="AY589" s="218" t="s">
        <v>142</v>
      </c>
    </row>
    <row r="590" spans="2:65" s="13" customFormat="1" ht="11.25">
      <c r="B590" s="219"/>
      <c r="C590" s="220"/>
      <c r="D590" s="209" t="s">
        <v>151</v>
      </c>
      <c r="E590" s="221" t="s">
        <v>1</v>
      </c>
      <c r="F590" s="222" t="s">
        <v>157</v>
      </c>
      <c r="G590" s="220"/>
      <c r="H590" s="223">
        <v>19.7</v>
      </c>
      <c r="I590" s="224"/>
      <c r="J590" s="220"/>
      <c r="K590" s="220"/>
      <c r="L590" s="225"/>
      <c r="M590" s="226"/>
      <c r="N590" s="227"/>
      <c r="O590" s="227"/>
      <c r="P590" s="227"/>
      <c r="Q590" s="227"/>
      <c r="R590" s="227"/>
      <c r="S590" s="227"/>
      <c r="T590" s="228"/>
      <c r="AT590" s="229" t="s">
        <v>151</v>
      </c>
      <c r="AU590" s="229" t="s">
        <v>149</v>
      </c>
      <c r="AV590" s="13" t="s">
        <v>87</v>
      </c>
      <c r="AW590" s="13" t="s">
        <v>33</v>
      </c>
      <c r="AX590" s="13" t="s">
        <v>85</v>
      </c>
      <c r="AY590" s="229" t="s">
        <v>142</v>
      </c>
    </row>
    <row r="591" spans="2:65" s="1" customFormat="1" ht="16.5" customHeight="1">
      <c r="B591" s="34"/>
      <c r="C591" s="194" t="s">
        <v>711</v>
      </c>
      <c r="D591" s="194" t="s">
        <v>144</v>
      </c>
      <c r="E591" s="195" t="s">
        <v>751</v>
      </c>
      <c r="F591" s="196" t="s">
        <v>752</v>
      </c>
      <c r="G591" s="197" t="s">
        <v>385</v>
      </c>
      <c r="H591" s="198">
        <v>5</v>
      </c>
      <c r="I591" s="199"/>
      <c r="J591" s="200">
        <f>ROUND(I591*H591,2)</f>
        <v>0</v>
      </c>
      <c r="K591" s="196" t="s">
        <v>160</v>
      </c>
      <c r="L591" s="38"/>
      <c r="M591" s="201" t="s">
        <v>1</v>
      </c>
      <c r="N591" s="202" t="s">
        <v>43</v>
      </c>
      <c r="O591" s="66"/>
      <c r="P591" s="203">
        <f>O591*H591</f>
        <v>0</v>
      </c>
      <c r="Q591" s="203">
        <v>0</v>
      </c>
      <c r="R591" s="203">
        <f>Q591*H591</f>
        <v>0</v>
      </c>
      <c r="S591" s="203">
        <v>0</v>
      </c>
      <c r="T591" s="204">
        <f>S591*H591</f>
        <v>0</v>
      </c>
      <c r="AR591" s="205" t="s">
        <v>241</v>
      </c>
      <c r="AT591" s="205" t="s">
        <v>144</v>
      </c>
      <c r="AU591" s="205" t="s">
        <v>149</v>
      </c>
      <c r="AY591" s="17" t="s">
        <v>142</v>
      </c>
      <c r="BE591" s="206">
        <f>IF(N591="základní",J591,0)</f>
        <v>0</v>
      </c>
      <c r="BF591" s="206">
        <f>IF(N591="snížená",J591,0)</f>
        <v>0</v>
      </c>
      <c r="BG591" s="206">
        <f>IF(N591="zákl. přenesená",J591,0)</f>
        <v>0</v>
      </c>
      <c r="BH591" s="206">
        <f>IF(N591="sníž. přenesená",J591,0)</f>
        <v>0</v>
      </c>
      <c r="BI591" s="206">
        <f>IF(N591="nulová",J591,0)</f>
        <v>0</v>
      </c>
      <c r="BJ591" s="17" t="s">
        <v>149</v>
      </c>
      <c r="BK591" s="206">
        <f>ROUND(I591*H591,2)</f>
        <v>0</v>
      </c>
      <c r="BL591" s="17" t="s">
        <v>241</v>
      </c>
      <c r="BM591" s="205" t="s">
        <v>753</v>
      </c>
    </row>
    <row r="592" spans="2:65" s="12" customFormat="1" ht="11.25">
      <c r="B592" s="207"/>
      <c r="C592" s="208"/>
      <c r="D592" s="209" t="s">
        <v>151</v>
      </c>
      <c r="E592" s="210" t="s">
        <v>1</v>
      </c>
      <c r="F592" s="211" t="s">
        <v>754</v>
      </c>
      <c r="G592" s="208"/>
      <c r="H592" s="212">
        <v>5</v>
      </c>
      <c r="I592" s="213"/>
      <c r="J592" s="208"/>
      <c r="K592" s="208"/>
      <c r="L592" s="214"/>
      <c r="M592" s="215"/>
      <c r="N592" s="216"/>
      <c r="O592" s="216"/>
      <c r="P592" s="216"/>
      <c r="Q592" s="216"/>
      <c r="R592" s="216"/>
      <c r="S592" s="216"/>
      <c r="T592" s="217"/>
      <c r="AT592" s="218" t="s">
        <v>151</v>
      </c>
      <c r="AU592" s="218" t="s">
        <v>149</v>
      </c>
      <c r="AV592" s="12" t="s">
        <v>149</v>
      </c>
      <c r="AW592" s="12" t="s">
        <v>33</v>
      </c>
      <c r="AX592" s="12" t="s">
        <v>85</v>
      </c>
      <c r="AY592" s="218" t="s">
        <v>142</v>
      </c>
    </row>
    <row r="593" spans="2:65" s="1" customFormat="1" ht="24" customHeight="1">
      <c r="B593" s="34"/>
      <c r="C593" s="194" t="s">
        <v>717</v>
      </c>
      <c r="D593" s="194" t="s">
        <v>144</v>
      </c>
      <c r="E593" s="195" t="s">
        <v>756</v>
      </c>
      <c r="F593" s="196" t="s">
        <v>757</v>
      </c>
      <c r="G593" s="197" t="s">
        <v>301</v>
      </c>
      <c r="H593" s="198">
        <v>0.48299999999999998</v>
      </c>
      <c r="I593" s="199"/>
      <c r="J593" s="200">
        <f>ROUND(I593*H593,2)</f>
        <v>0</v>
      </c>
      <c r="K593" s="196" t="s">
        <v>148</v>
      </c>
      <c r="L593" s="38"/>
      <c r="M593" s="201" t="s">
        <v>1</v>
      </c>
      <c r="N593" s="202" t="s">
        <v>43</v>
      </c>
      <c r="O593" s="66"/>
      <c r="P593" s="203">
        <f>O593*H593</f>
        <v>0</v>
      </c>
      <c r="Q593" s="203">
        <v>0</v>
      </c>
      <c r="R593" s="203">
        <f>Q593*H593</f>
        <v>0</v>
      </c>
      <c r="S593" s="203">
        <v>0</v>
      </c>
      <c r="T593" s="204">
        <f>S593*H593</f>
        <v>0</v>
      </c>
      <c r="AR593" s="205" t="s">
        <v>241</v>
      </c>
      <c r="AT593" s="205" t="s">
        <v>144</v>
      </c>
      <c r="AU593" s="205" t="s">
        <v>149</v>
      </c>
      <c r="AY593" s="17" t="s">
        <v>142</v>
      </c>
      <c r="BE593" s="206">
        <f>IF(N593="základní",J593,0)</f>
        <v>0</v>
      </c>
      <c r="BF593" s="206">
        <f>IF(N593="snížená",J593,0)</f>
        <v>0</v>
      </c>
      <c r="BG593" s="206">
        <f>IF(N593="zákl. přenesená",J593,0)</f>
        <v>0</v>
      </c>
      <c r="BH593" s="206">
        <f>IF(N593="sníž. přenesená",J593,0)</f>
        <v>0</v>
      </c>
      <c r="BI593" s="206">
        <f>IF(N593="nulová",J593,0)</f>
        <v>0</v>
      </c>
      <c r="BJ593" s="17" t="s">
        <v>149</v>
      </c>
      <c r="BK593" s="206">
        <f>ROUND(I593*H593,2)</f>
        <v>0</v>
      </c>
      <c r="BL593" s="17" t="s">
        <v>241</v>
      </c>
      <c r="BM593" s="205" t="s">
        <v>758</v>
      </c>
    </row>
    <row r="594" spans="2:65" s="11" customFormat="1" ht="22.9" customHeight="1">
      <c r="B594" s="179"/>
      <c r="C594" s="180"/>
      <c r="D594" s="181" t="s">
        <v>76</v>
      </c>
      <c r="E594" s="192" t="s">
        <v>759</v>
      </c>
      <c r="F594" s="192" t="s">
        <v>760</v>
      </c>
      <c r="G594" s="180"/>
      <c r="H594" s="180"/>
      <c r="I594" s="183"/>
      <c r="J594" s="193">
        <f>BK594</f>
        <v>0</v>
      </c>
      <c r="K594" s="180"/>
      <c r="L594" s="184"/>
      <c r="M594" s="185"/>
      <c r="N594" s="186"/>
      <c r="O594" s="186"/>
      <c r="P594" s="187">
        <f>SUM(P595:P608)</f>
        <v>0</v>
      </c>
      <c r="Q594" s="186"/>
      <c r="R594" s="187">
        <f>SUM(R595:R608)</f>
        <v>3.0000000000000003E-4</v>
      </c>
      <c r="S594" s="186"/>
      <c r="T594" s="188">
        <f>SUM(T595:T608)</f>
        <v>0</v>
      </c>
      <c r="AR594" s="189" t="s">
        <v>149</v>
      </c>
      <c r="AT594" s="190" t="s">
        <v>76</v>
      </c>
      <c r="AU594" s="190" t="s">
        <v>85</v>
      </c>
      <c r="AY594" s="189" t="s">
        <v>142</v>
      </c>
      <c r="BK594" s="191">
        <f>SUM(BK595:BK608)</f>
        <v>0</v>
      </c>
    </row>
    <row r="595" spans="2:65" s="1" customFormat="1" ht="24" customHeight="1">
      <c r="B595" s="34"/>
      <c r="C595" s="194" t="s">
        <v>721</v>
      </c>
      <c r="D595" s="194" t="s">
        <v>144</v>
      </c>
      <c r="E595" s="195" t="s">
        <v>762</v>
      </c>
      <c r="F595" s="196" t="s">
        <v>763</v>
      </c>
      <c r="G595" s="197" t="s">
        <v>244</v>
      </c>
      <c r="H595" s="198">
        <v>6</v>
      </c>
      <c r="I595" s="199"/>
      <c r="J595" s="200">
        <f>ROUND(I595*H595,2)</f>
        <v>0</v>
      </c>
      <c r="K595" s="196" t="s">
        <v>160</v>
      </c>
      <c r="L595" s="38"/>
      <c r="M595" s="201" t="s">
        <v>1</v>
      </c>
      <c r="N595" s="202" t="s">
        <v>43</v>
      </c>
      <c r="O595" s="66"/>
      <c r="P595" s="203">
        <f>O595*H595</f>
        <v>0</v>
      </c>
      <c r="Q595" s="203">
        <v>2.0000000000000002E-5</v>
      </c>
      <c r="R595" s="203">
        <f>Q595*H595</f>
        <v>1.2000000000000002E-4</v>
      </c>
      <c r="S595" s="203">
        <v>0</v>
      </c>
      <c r="T595" s="204">
        <f>S595*H595</f>
        <v>0</v>
      </c>
      <c r="AR595" s="205" t="s">
        <v>241</v>
      </c>
      <c r="AT595" s="205" t="s">
        <v>144</v>
      </c>
      <c r="AU595" s="205" t="s">
        <v>149</v>
      </c>
      <c r="AY595" s="17" t="s">
        <v>142</v>
      </c>
      <c r="BE595" s="206">
        <f>IF(N595="základní",J595,0)</f>
        <v>0</v>
      </c>
      <c r="BF595" s="206">
        <f>IF(N595="snížená",J595,0)</f>
        <v>0</v>
      </c>
      <c r="BG595" s="206">
        <f>IF(N595="zákl. přenesená",J595,0)</f>
        <v>0</v>
      </c>
      <c r="BH595" s="206">
        <f>IF(N595="sníž. přenesená",J595,0)</f>
        <v>0</v>
      </c>
      <c r="BI595" s="206">
        <f>IF(N595="nulová",J595,0)</f>
        <v>0</v>
      </c>
      <c r="BJ595" s="17" t="s">
        <v>149</v>
      </c>
      <c r="BK595" s="206">
        <f>ROUND(I595*H595,2)</f>
        <v>0</v>
      </c>
      <c r="BL595" s="17" t="s">
        <v>241</v>
      </c>
      <c r="BM595" s="205" t="s">
        <v>764</v>
      </c>
    </row>
    <row r="596" spans="2:65" s="14" customFormat="1" ht="11.25">
      <c r="B596" s="230"/>
      <c r="C596" s="231"/>
      <c r="D596" s="209" t="s">
        <v>151</v>
      </c>
      <c r="E596" s="232" t="s">
        <v>1</v>
      </c>
      <c r="F596" s="233" t="s">
        <v>460</v>
      </c>
      <c r="G596" s="231"/>
      <c r="H596" s="232" t="s">
        <v>1</v>
      </c>
      <c r="I596" s="234"/>
      <c r="J596" s="231"/>
      <c r="K596" s="231"/>
      <c r="L596" s="235"/>
      <c r="M596" s="236"/>
      <c r="N596" s="237"/>
      <c r="O596" s="237"/>
      <c r="P596" s="237"/>
      <c r="Q596" s="237"/>
      <c r="R596" s="237"/>
      <c r="S596" s="237"/>
      <c r="T596" s="238"/>
      <c r="AT596" s="239" t="s">
        <v>151</v>
      </c>
      <c r="AU596" s="239" t="s">
        <v>149</v>
      </c>
      <c r="AV596" s="14" t="s">
        <v>85</v>
      </c>
      <c r="AW596" s="14" t="s">
        <v>33</v>
      </c>
      <c r="AX596" s="14" t="s">
        <v>77</v>
      </c>
      <c r="AY596" s="239" t="s">
        <v>142</v>
      </c>
    </row>
    <row r="597" spans="2:65" s="12" customFormat="1" ht="11.25">
      <c r="B597" s="207"/>
      <c r="C597" s="208"/>
      <c r="D597" s="209" t="s">
        <v>151</v>
      </c>
      <c r="E597" s="210" t="s">
        <v>1</v>
      </c>
      <c r="F597" s="211" t="s">
        <v>873</v>
      </c>
      <c r="G597" s="208"/>
      <c r="H597" s="212">
        <v>2.2000000000000002</v>
      </c>
      <c r="I597" s="213"/>
      <c r="J597" s="208"/>
      <c r="K597" s="208"/>
      <c r="L597" s="214"/>
      <c r="M597" s="215"/>
      <c r="N597" s="216"/>
      <c r="O597" s="216"/>
      <c r="P597" s="216"/>
      <c r="Q597" s="216"/>
      <c r="R597" s="216"/>
      <c r="S597" s="216"/>
      <c r="T597" s="217"/>
      <c r="AT597" s="218" t="s">
        <v>151</v>
      </c>
      <c r="AU597" s="218" t="s">
        <v>149</v>
      </c>
      <c r="AV597" s="12" t="s">
        <v>149</v>
      </c>
      <c r="AW597" s="12" t="s">
        <v>33</v>
      </c>
      <c r="AX597" s="12" t="s">
        <v>77</v>
      </c>
      <c r="AY597" s="218" t="s">
        <v>142</v>
      </c>
    </row>
    <row r="598" spans="2:65" s="12" customFormat="1" ht="11.25">
      <c r="B598" s="207"/>
      <c r="C598" s="208"/>
      <c r="D598" s="209" t="s">
        <v>151</v>
      </c>
      <c r="E598" s="210" t="s">
        <v>1</v>
      </c>
      <c r="F598" s="211" t="s">
        <v>874</v>
      </c>
      <c r="G598" s="208"/>
      <c r="H598" s="212">
        <v>1.2</v>
      </c>
      <c r="I598" s="213"/>
      <c r="J598" s="208"/>
      <c r="K598" s="208"/>
      <c r="L598" s="214"/>
      <c r="M598" s="215"/>
      <c r="N598" s="216"/>
      <c r="O598" s="216"/>
      <c r="P598" s="216"/>
      <c r="Q598" s="216"/>
      <c r="R598" s="216"/>
      <c r="S598" s="216"/>
      <c r="T598" s="217"/>
      <c r="AT598" s="218" t="s">
        <v>151</v>
      </c>
      <c r="AU598" s="218" t="s">
        <v>149</v>
      </c>
      <c r="AV598" s="12" t="s">
        <v>149</v>
      </c>
      <c r="AW598" s="12" t="s">
        <v>33</v>
      </c>
      <c r="AX598" s="12" t="s">
        <v>77</v>
      </c>
      <c r="AY598" s="218" t="s">
        <v>142</v>
      </c>
    </row>
    <row r="599" spans="2:65" s="12" customFormat="1" ht="11.25">
      <c r="B599" s="207"/>
      <c r="C599" s="208"/>
      <c r="D599" s="209" t="s">
        <v>151</v>
      </c>
      <c r="E599" s="210" t="s">
        <v>1</v>
      </c>
      <c r="F599" s="211" t="s">
        <v>875</v>
      </c>
      <c r="G599" s="208"/>
      <c r="H599" s="212">
        <v>1.6</v>
      </c>
      <c r="I599" s="213"/>
      <c r="J599" s="208"/>
      <c r="K599" s="208"/>
      <c r="L599" s="214"/>
      <c r="M599" s="215"/>
      <c r="N599" s="216"/>
      <c r="O599" s="216"/>
      <c r="P599" s="216"/>
      <c r="Q599" s="216"/>
      <c r="R599" s="216"/>
      <c r="S599" s="216"/>
      <c r="T599" s="217"/>
      <c r="AT599" s="218" t="s">
        <v>151</v>
      </c>
      <c r="AU599" s="218" t="s">
        <v>149</v>
      </c>
      <c r="AV599" s="12" t="s">
        <v>149</v>
      </c>
      <c r="AW599" s="12" t="s">
        <v>33</v>
      </c>
      <c r="AX599" s="12" t="s">
        <v>77</v>
      </c>
      <c r="AY599" s="218" t="s">
        <v>142</v>
      </c>
    </row>
    <row r="600" spans="2:65" s="12" customFormat="1" ht="11.25">
      <c r="B600" s="207"/>
      <c r="C600" s="208"/>
      <c r="D600" s="209" t="s">
        <v>151</v>
      </c>
      <c r="E600" s="210" t="s">
        <v>1</v>
      </c>
      <c r="F600" s="211" t="s">
        <v>877</v>
      </c>
      <c r="G600" s="208"/>
      <c r="H600" s="212">
        <v>1</v>
      </c>
      <c r="I600" s="213"/>
      <c r="J600" s="208"/>
      <c r="K600" s="208"/>
      <c r="L600" s="214"/>
      <c r="M600" s="215"/>
      <c r="N600" s="216"/>
      <c r="O600" s="216"/>
      <c r="P600" s="216"/>
      <c r="Q600" s="216"/>
      <c r="R600" s="216"/>
      <c r="S600" s="216"/>
      <c r="T600" s="217"/>
      <c r="AT600" s="218" t="s">
        <v>151</v>
      </c>
      <c r="AU600" s="218" t="s">
        <v>149</v>
      </c>
      <c r="AV600" s="12" t="s">
        <v>149</v>
      </c>
      <c r="AW600" s="12" t="s">
        <v>33</v>
      </c>
      <c r="AX600" s="12" t="s">
        <v>77</v>
      </c>
      <c r="AY600" s="218" t="s">
        <v>142</v>
      </c>
    </row>
    <row r="601" spans="2:65" s="13" customFormat="1" ht="11.25">
      <c r="B601" s="219"/>
      <c r="C601" s="220"/>
      <c r="D601" s="209" t="s">
        <v>151</v>
      </c>
      <c r="E601" s="221" t="s">
        <v>1</v>
      </c>
      <c r="F601" s="222" t="s">
        <v>157</v>
      </c>
      <c r="G601" s="220"/>
      <c r="H601" s="223">
        <v>6</v>
      </c>
      <c r="I601" s="224"/>
      <c r="J601" s="220"/>
      <c r="K601" s="220"/>
      <c r="L601" s="225"/>
      <c r="M601" s="226"/>
      <c r="N601" s="227"/>
      <c r="O601" s="227"/>
      <c r="P601" s="227"/>
      <c r="Q601" s="227"/>
      <c r="R601" s="227"/>
      <c r="S601" s="227"/>
      <c r="T601" s="228"/>
      <c r="AT601" s="229" t="s">
        <v>151</v>
      </c>
      <c r="AU601" s="229" t="s">
        <v>149</v>
      </c>
      <c r="AV601" s="13" t="s">
        <v>87</v>
      </c>
      <c r="AW601" s="13" t="s">
        <v>33</v>
      </c>
      <c r="AX601" s="13" t="s">
        <v>85</v>
      </c>
      <c r="AY601" s="229" t="s">
        <v>142</v>
      </c>
    </row>
    <row r="602" spans="2:65" s="1" customFormat="1" ht="24" customHeight="1">
      <c r="B602" s="34"/>
      <c r="C602" s="194" t="s">
        <v>727</v>
      </c>
      <c r="D602" s="194" t="s">
        <v>144</v>
      </c>
      <c r="E602" s="195" t="s">
        <v>766</v>
      </c>
      <c r="F602" s="196" t="s">
        <v>767</v>
      </c>
      <c r="G602" s="197" t="s">
        <v>244</v>
      </c>
      <c r="H602" s="198">
        <v>6</v>
      </c>
      <c r="I602" s="199"/>
      <c r="J602" s="200">
        <f>ROUND(I602*H602,2)</f>
        <v>0</v>
      </c>
      <c r="K602" s="196" t="s">
        <v>160</v>
      </c>
      <c r="L602" s="38"/>
      <c r="M602" s="201" t="s">
        <v>1</v>
      </c>
      <c r="N602" s="202" t="s">
        <v>43</v>
      </c>
      <c r="O602" s="66"/>
      <c r="P602" s="203">
        <f>O602*H602</f>
        <v>0</v>
      </c>
      <c r="Q602" s="203">
        <v>3.0000000000000001E-5</v>
      </c>
      <c r="R602" s="203">
        <f>Q602*H602</f>
        <v>1.8000000000000001E-4</v>
      </c>
      <c r="S602" s="203">
        <v>0</v>
      </c>
      <c r="T602" s="204">
        <f>S602*H602</f>
        <v>0</v>
      </c>
      <c r="AR602" s="205" t="s">
        <v>241</v>
      </c>
      <c r="AT602" s="205" t="s">
        <v>144</v>
      </c>
      <c r="AU602" s="205" t="s">
        <v>149</v>
      </c>
      <c r="AY602" s="17" t="s">
        <v>142</v>
      </c>
      <c r="BE602" s="206">
        <f>IF(N602="základní",J602,0)</f>
        <v>0</v>
      </c>
      <c r="BF602" s="206">
        <f>IF(N602="snížená",J602,0)</f>
        <v>0</v>
      </c>
      <c r="BG602" s="206">
        <f>IF(N602="zákl. přenesená",J602,0)</f>
        <v>0</v>
      </c>
      <c r="BH602" s="206">
        <f>IF(N602="sníž. přenesená",J602,0)</f>
        <v>0</v>
      </c>
      <c r="BI602" s="206">
        <f>IF(N602="nulová",J602,0)</f>
        <v>0</v>
      </c>
      <c r="BJ602" s="17" t="s">
        <v>149</v>
      </c>
      <c r="BK602" s="206">
        <f>ROUND(I602*H602,2)</f>
        <v>0</v>
      </c>
      <c r="BL602" s="17" t="s">
        <v>241</v>
      </c>
      <c r="BM602" s="205" t="s">
        <v>768</v>
      </c>
    </row>
    <row r="603" spans="2:65" s="14" customFormat="1" ht="11.25">
      <c r="B603" s="230"/>
      <c r="C603" s="231"/>
      <c r="D603" s="209" t="s">
        <v>151</v>
      </c>
      <c r="E603" s="232" t="s">
        <v>1</v>
      </c>
      <c r="F603" s="233" t="s">
        <v>460</v>
      </c>
      <c r="G603" s="231"/>
      <c r="H603" s="232" t="s">
        <v>1</v>
      </c>
      <c r="I603" s="234"/>
      <c r="J603" s="231"/>
      <c r="K603" s="231"/>
      <c r="L603" s="235"/>
      <c r="M603" s="236"/>
      <c r="N603" s="237"/>
      <c r="O603" s="237"/>
      <c r="P603" s="237"/>
      <c r="Q603" s="237"/>
      <c r="R603" s="237"/>
      <c r="S603" s="237"/>
      <c r="T603" s="238"/>
      <c r="AT603" s="239" t="s">
        <v>151</v>
      </c>
      <c r="AU603" s="239" t="s">
        <v>149</v>
      </c>
      <c r="AV603" s="14" t="s">
        <v>85</v>
      </c>
      <c r="AW603" s="14" t="s">
        <v>33</v>
      </c>
      <c r="AX603" s="14" t="s">
        <v>77</v>
      </c>
      <c r="AY603" s="239" t="s">
        <v>142</v>
      </c>
    </row>
    <row r="604" spans="2:65" s="12" customFormat="1" ht="11.25">
      <c r="B604" s="207"/>
      <c r="C604" s="208"/>
      <c r="D604" s="209" t="s">
        <v>151</v>
      </c>
      <c r="E604" s="210" t="s">
        <v>1</v>
      </c>
      <c r="F604" s="211" t="s">
        <v>873</v>
      </c>
      <c r="G604" s="208"/>
      <c r="H604" s="212">
        <v>2.2000000000000002</v>
      </c>
      <c r="I604" s="213"/>
      <c r="J604" s="208"/>
      <c r="K604" s="208"/>
      <c r="L604" s="214"/>
      <c r="M604" s="215"/>
      <c r="N604" s="216"/>
      <c r="O604" s="216"/>
      <c r="P604" s="216"/>
      <c r="Q604" s="216"/>
      <c r="R604" s="216"/>
      <c r="S604" s="216"/>
      <c r="T604" s="217"/>
      <c r="AT604" s="218" t="s">
        <v>151</v>
      </c>
      <c r="AU604" s="218" t="s">
        <v>149</v>
      </c>
      <c r="AV604" s="12" t="s">
        <v>149</v>
      </c>
      <c r="AW604" s="12" t="s">
        <v>33</v>
      </c>
      <c r="AX604" s="12" t="s">
        <v>77</v>
      </c>
      <c r="AY604" s="218" t="s">
        <v>142</v>
      </c>
    </row>
    <row r="605" spans="2:65" s="12" customFormat="1" ht="11.25">
      <c r="B605" s="207"/>
      <c r="C605" s="208"/>
      <c r="D605" s="209" t="s">
        <v>151</v>
      </c>
      <c r="E605" s="210" t="s">
        <v>1</v>
      </c>
      <c r="F605" s="211" t="s">
        <v>874</v>
      </c>
      <c r="G605" s="208"/>
      <c r="H605" s="212">
        <v>1.2</v>
      </c>
      <c r="I605" s="213"/>
      <c r="J605" s="208"/>
      <c r="K605" s="208"/>
      <c r="L605" s="214"/>
      <c r="M605" s="215"/>
      <c r="N605" s="216"/>
      <c r="O605" s="216"/>
      <c r="P605" s="216"/>
      <c r="Q605" s="216"/>
      <c r="R605" s="216"/>
      <c r="S605" s="216"/>
      <c r="T605" s="217"/>
      <c r="AT605" s="218" t="s">
        <v>151</v>
      </c>
      <c r="AU605" s="218" t="s">
        <v>149</v>
      </c>
      <c r="AV605" s="12" t="s">
        <v>149</v>
      </c>
      <c r="AW605" s="12" t="s">
        <v>33</v>
      </c>
      <c r="AX605" s="12" t="s">
        <v>77</v>
      </c>
      <c r="AY605" s="218" t="s">
        <v>142</v>
      </c>
    </row>
    <row r="606" spans="2:65" s="12" customFormat="1" ht="11.25">
      <c r="B606" s="207"/>
      <c r="C606" s="208"/>
      <c r="D606" s="209" t="s">
        <v>151</v>
      </c>
      <c r="E606" s="210" t="s">
        <v>1</v>
      </c>
      <c r="F606" s="211" t="s">
        <v>875</v>
      </c>
      <c r="G606" s="208"/>
      <c r="H606" s="212">
        <v>1.6</v>
      </c>
      <c r="I606" s="213"/>
      <c r="J606" s="208"/>
      <c r="K606" s="208"/>
      <c r="L606" s="214"/>
      <c r="M606" s="215"/>
      <c r="N606" s="216"/>
      <c r="O606" s="216"/>
      <c r="P606" s="216"/>
      <c r="Q606" s="216"/>
      <c r="R606" s="216"/>
      <c r="S606" s="216"/>
      <c r="T606" s="217"/>
      <c r="AT606" s="218" t="s">
        <v>151</v>
      </c>
      <c r="AU606" s="218" t="s">
        <v>149</v>
      </c>
      <c r="AV606" s="12" t="s">
        <v>149</v>
      </c>
      <c r="AW606" s="12" t="s">
        <v>33</v>
      </c>
      <c r="AX606" s="12" t="s">
        <v>77</v>
      </c>
      <c r="AY606" s="218" t="s">
        <v>142</v>
      </c>
    </row>
    <row r="607" spans="2:65" s="12" customFormat="1" ht="11.25">
      <c r="B607" s="207"/>
      <c r="C607" s="208"/>
      <c r="D607" s="209" t="s">
        <v>151</v>
      </c>
      <c r="E607" s="210" t="s">
        <v>1</v>
      </c>
      <c r="F607" s="211" t="s">
        <v>877</v>
      </c>
      <c r="G607" s="208"/>
      <c r="H607" s="212">
        <v>1</v>
      </c>
      <c r="I607" s="213"/>
      <c r="J607" s="208"/>
      <c r="K607" s="208"/>
      <c r="L607" s="214"/>
      <c r="M607" s="215"/>
      <c r="N607" s="216"/>
      <c r="O607" s="216"/>
      <c r="P607" s="216"/>
      <c r="Q607" s="216"/>
      <c r="R607" s="216"/>
      <c r="S607" s="216"/>
      <c r="T607" s="217"/>
      <c r="AT607" s="218" t="s">
        <v>151</v>
      </c>
      <c r="AU607" s="218" t="s">
        <v>149</v>
      </c>
      <c r="AV607" s="12" t="s">
        <v>149</v>
      </c>
      <c r="AW607" s="12" t="s">
        <v>33</v>
      </c>
      <c r="AX607" s="12" t="s">
        <v>77</v>
      </c>
      <c r="AY607" s="218" t="s">
        <v>142</v>
      </c>
    </row>
    <row r="608" spans="2:65" s="13" customFormat="1" ht="11.25">
      <c r="B608" s="219"/>
      <c r="C608" s="220"/>
      <c r="D608" s="209" t="s">
        <v>151</v>
      </c>
      <c r="E608" s="221" t="s">
        <v>1</v>
      </c>
      <c r="F608" s="222" t="s">
        <v>157</v>
      </c>
      <c r="G608" s="220"/>
      <c r="H608" s="223">
        <v>6</v>
      </c>
      <c r="I608" s="224"/>
      <c r="J608" s="220"/>
      <c r="K608" s="220"/>
      <c r="L608" s="225"/>
      <c r="M608" s="226"/>
      <c r="N608" s="227"/>
      <c r="O608" s="227"/>
      <c r="P608" s="227"/>
      <c r="Q608" s="227"/>
      <c r="R608" s="227"/>
      <c r="S608" s="227"/>
      <c r="T608" s="228"/>
      <c r="AT608" s="229" t="s">
        <v>151</v>
      </c>
      <c r="AU608" s="229" t="s">
        <v>149</v>
      </c>
      <c r="AV608" s="13" t="s">
        <v>87</v>
      </c>
      <c r="AW608" s="13" t="s">
        <v>33</v>
      </c>
      <c r="AX608" s="13" t="s">
        <v>85</v>
      </c>
      <c r="AY608" s="229" t="s">
        <v>142</v>
      </c>
    </row>
    <row r="609" spans="2:65" s="11" customFormat="1" ht="22.9" customHeight="1">
      <c r="B609" s="179"/>
      <c r="C609" s="180"/>
      <c r="D609" s="181" t="s">
        <v>76</v>
      </c>
      <c r="E609" s="192" t="s">
        <v>770</v>
      </c>
      <c r="F609" s="192" t="s">
        <v>771</v>
      </c>
      <c r="G609" s="180"/>
      <c r="H609" s="180"/>
      <c r="I609" s="183"/>
      <c r="J609" s="193">
        <f>BK609</f>
        <v>0</v>
      </c>
      <c r="K609" s="180"/>
      <c r="L609" s="184"/>
      <c r="M609" s="185"/>
      <c r="N609" s="186"/>
      <c r="O609" s="186"/>
      <c r="P609" s="187">
        <f>SUM(P610:P645)</f>
        <v>0</v>
      </c>
      <c r="Q609" s="186"/>
      <c r="R609" s="187">
        <f>SUM(R610:R645)</f>
        <v>0.29782835000000002</v>
      </c>
      <c r="S609" s="186"/>
      <c r="T609" s="188">
        <f>SUM(T610:T645)</f>
        <v>9.1942200000000002E-2</v>
      </c>
      <c r="AR609" s="189" t="s">
        <v>149</v>
      </c>
      <c r="AT609" s="190" t="s">
        <v>76</v>
      </c>
      <c r="AU609" s="190" t="s">
        <v>85</v>
      </c>
      <c r="AY609" s="189" t="s">
        <v>142</v>
      </c>
      <c r="BK609" s="191">
        <f>SUM(BK610:BK645)</f>
        <v>0</v>
      </c>
    </row>
    <row r="610" spans="2:65" s="1" customFormat="1" ht="24" customHeight="1">
      <c r="B610" s="34"/>
      <c r="C610" s="194" t="s">
        <v>733</v>
      </c>
      <c r="D610" s="194" t="s">
        <v>144</v>
      </c>
      <c r="E610" s="195" t="s">
        <v>773</v>
      </c>
      <c r="F610" s="196" t="s">
        <v>774</v>
      </c>
      <c r="G610" s="197" t="s">
        <v>147</v>
      </c>
      <c r="H610" s="198">
        <v>202.41499999999999</v>
      </c>
      <c r="I610" s="199"/>
      <c r="J610" s="200">
        <f>ROUND(I610*H610,2)</f>
        <v>0</v>
      </c>
      <c r="K610" s="196" t="s">
        <v>160</v>
      </c>
      <c r="L610" s="38"/>
      <c r="M610" s="201" t="s">
        <v>1</v>
      </c>
      <c r="N610" s="202" t="s">
        <v>43</v>
      </c>
      <c r="O610" s="66"/>
      <c r="P610" s="203">
        <f>O610*H610</f>
        <v>0</v>
      </c>
      <c r="Q610" s="203">
        <v>0</v>
      </c>
      <c r="R610" s="203">
        <f>Q610*H610</f>
        <v>0</v>
      </c>
      <c r="S610" s="203">
        <v>1.4999999999999999E-4</v>
      </c>
      <c r="T610" s="204">
        <f>S610*H610</f>
        <v>3.0362249999999997E-2</v>
      </c>
      <c r="AR610" s="205" t="s">
        <v>241</v>
      </c>
      <c r="AT610" s="205" t="s">
        <v>144</v>
      </c>
      <c r="AU610" s="205" t="s">
        <v>149</v>
      </c>
      <c r="AY610" s="17" t="s">
        <v>142</v>
      </c>
      <c r="BE610" s="206">
        <f>IF(N610="základní",J610,0)</f>
        <v>0</v>
      </c>
      <c r="BF610" s="206">
        <f>IF(N610="snížená",J610,0)</f>
        <v>0</v>
      </c>
      <c r="BG610" s="206">
        <f>IF(N610="zákl. přenesená",J610,0)</f>
        <v>0</v>
      </c>
      <c r="BH610" s="206">
        <f>IF(N610="sníž. přenesená",J610,0)</f>
        <v>0</v>
      </c>
      <c r="BI610" s="206">
        <f>IF(N610="nulová",J610,0)</f>
        <v>0</v>
      </c>
      <c r="BJ610" s="17" t="s">
        <v>149</v>
      </c>
      <c r="BK610" s="206">
        <f>ROUND(I610*H610,2)</f>
        <v>0</v>
      </c>
      <c r="BL610" s="17" t="s">
        <v>241</v>
      </c>
      <c r="BM610" s="205" t="s">
        <v>775</v>
      </c>
    </row>
    <row r="611" spans="2:65" s="12" customFormat="1" ht="22.5">
      <c r="B611" s="207"/>
      <c r="C611" s="208"/>
      <c r="D611" s="209" t="s">
        <v>151</v>
      </c>
      <c r="E611" s="210" t="s">
        <v>1</v>
      </c>
      <c r="F611" s="211" t="s">
        <v>916</v>
      </c>
      <c r="G611" s="208"/>
      <c r="H611" s="212">
        <v>39.375</v>
      </c>
      <c r="I611" s="213"/>
      <c r="J611" s="208"/>
      <c r="K611" s="208"/>
      <c r="L611" s="214"/>
      <c r="M611" s="215"/>
      <c r="N611" s="216"/>
      <c r="O611" s="216"/>
      <c r="P611" s="216"/>
      <c r="Q611" s="216"/>
      <c r="R611" s="216"/>
      <c r="S611" s="216"/>
      <c r="T611" s="217"/>
      <c r="AT611" s="218" t="s">
        <v>151</v>
      </c>
      <c r="AU611" s="218" t="s">
        <v>149</v>
      </c>
      <c r="AV611" s="12" t="s">
        <v>149</v>
      </c>
      <c r="AW611" s="12" t="s">
        <v>33</v>
      </c>
      <c r="AX611" s="12" t="s">
        <v>77</v>
      </c>
      <c r="AY611" s="218" t="s">
        <v>142</v>
      </c>
    </row>
    <row r="612" spans="2:65" s="12" customFormat="1" ht="22.5">
      <c r="B612" s="207"/>
      <c r="C612" s="208"/>
      <c r="D612" s="209" t="s">
        <v>151</v>
      </c>
      <c r="E612" s="210" t="s">
        <v>1</v>
      </c>
      <c r="F612" s="211" t="s">
        <v>917</v>
      </c>
      <c r="G612" s="208"/>
      <c r="H612" s="212">
        <v>58.8</v>
      </c>
      <c r="I612" s="213"/>
      <c r="J612" s="208"/>
      <c r="K612" s="208"/>
      <c r="L612" s="214"/>
      <c r="M612" s="215"/>
      <c r="N612" s="216"/>
      <c r="O612" s="216"/>
      <c r="P612" s="216"/>
      <c r="Q612" s="216"/>
      <c r="R612" s="216"/>
      <c r="S612" s="216"/>
      <c r="T612" s="217"/>
      <c r="AT612" s="218" t="s">
        <v>151</v>
      </c>
      <c r="AU612" s="218" t="s">
        <v>149</v>
      </c>
      <c r="AV612" s="12" t="s">
        <v>149</v>
      </c>
      <c r="AW612" s="12" t="s">
        <v>33</v>
      </c>
      <c r="AX612" s="12" t="s">
        <v>77</v>
      </c>
      <c r="AY612" s="218" t="s">
        <v>142</v>
      </c>
    </row>
    <row r="613" spans="2:65" s="12" customFormat="1" ht="22.5">
      <c r="B613" s="207"/>
      <c r="C613" s="208"/>
      <c r="D613" s="209" t="s">
        <v>151</v>
      </c>
      <c r="E613" s="210" t="s">
        <v>1</v>
      </c>
      <c r="F613" s="211" t="s">
        <v>918</v>
      </c>
      <c r="G613" s="208"/>
      <c r="H613" s="212">
        <v>54.39</v>
      </c>
      <c r="I613" s="213"/>
      <c r="J613" s="208"/>
      <c r="K613" s="208"/>
      <c r="L613" s="214"/>
      <c r="M613" s="215"/>
      <c r="N613" s="216"/>
      <c r="O613" s="216"/>
      <c r="P613" s="216"/>
      <c r="Q613" s="216"/>
      <c r="R613" s="216"/>
      <c r="S613" s="216"/>
      <c r="T613" s="217"/>
      <c r="AT613" s="218" t="s">
        <v>151</v>
      </c>
      <c r="AU613" s="218" t="s">
        <v>149</v>
      </c>
      <c r="AV613" s="12" t="s">
        <v>149</v>
      </c>
      <c r="AW613" s="12" t="s">
        <v>33</v>
      </c>
      <c r="AX613" s="12" t="s">
        <v>77</v>
      </c>
      <c r="AY613" s="218" t="s">
        <v>142</v>
      </c>
    </row>
    <row r="614" spans="2:65" s="12" customFormat="1" ht="22.5">
      <c r="B614" s="207"/>
      <c r="C614" s="208"/>
      <c r="D614" s="209" t="s">
        <v>151</v>
      </c>
      <c r="E614" s="210" t="s">
        <v>1</v>
      </c>
      <c r="F614" s="211" t="s">
        <v>919</v>
      </c>
      <c r="G614" s="208"/>
      <c r="H614" s="212">
        <v>32.524999999999999</v>
      </c>
      <c r="I614" s="213"/>
      <c r="J614" s="208"/>
      <c r="K614" s="208"/>
      <c r="L614" s="214"/>
      <c r="M614" s="215"/>
      <c r="N614" s="216"/>
      <c r="O614" s="216"/>
      <c r="P614" s="216"/>
      <c r="Q614" s="216"/>
      <c r="R614" s="216"/>
      <c r="S614" s="216"/>
      <c r="T614" s="217"/>
      <c r="AT614" s="218" t="s">
        <v>151</v>
      </c>
      <c r="AU614" s="218" t="s">
        <v>149</v>
      </c>
      <c r="AV614" s="12" t="s">
        <v>149</v>
      </c>
      <c r="AW614" s="12" t="s">
        <v>33</v>
      </c>
      <c r="AX614" s="12" t="s">
        <v>77</v>
      </c>
      <c r="AY614" s="218" t="s">
        <v>142</v>
      </c>
    </row>
    <row r="615" spans="2:65" s="12" customFormat="1" ht="11.25">
      <c r="B615" s="207"/>
      <c r="C615" s="208"/>
      <c r="D615" s="209" t="s">
        <v>151</v>
      </c>
      <c r="E615" s="210" t="s">
        <v>1</v>
      </c>
      <c r="F615" s="211" t="s">
        <v>920</v>
      </c>
      <c r="G615" s="208"/>
      <c r="H615" s="212">
        <v>9.1999999999999993</v>
      </c>
      <c r="I615" s="213"/>
      <c r="J615" s="208"/>
      <c r="K615" s="208"/>
      <c r="L615" s="214"/>
      <c r="M615" s="215"/>
      <c r="N615" s="216"/>
      <c r="O615" s="216"/>
      <c r="P615" s="216"/>
      <c r="Q615" s="216"/>
      <c r="R615" s="216"/>
      <c r="S615" s="216"/>
      <c r="T615" s="217"/>
      <c r="AT615" s="218" t="s">
        <v>151</v>
      </c>
      <c r="AU615" s="218" t="s">
        <v>149</v>
      </c>
      <c r="AV615" s="12" t="s">
        <v>149</v>
      </c>
      <c r="AW615" s="12" t="s">
        <v>33</v>
      </c>
      <c r="AX615" s="12" t="s">
        <v>77</v>
      </c>
      <c r="AY615" s="218" t="s">
        <v>142</v>
      </c>
    </row>
    <row r="616" spans="2:65" s="12" customFormat="1" ht="22.5">
      <c r="B616" s="207"/>
      <c r="C616" s="208"/>
      <c r="D616" s="209" t="s">
        <v>151</v>
      </c>
      <c r="E616" s="210" t="s">
        <v>1</v>
      </c>
      <c r="F616" s="211" t="s">
        <v>921</v>
      </c>
      <c r="G616" s="208"/>
      <c r="H616" s="212">
        <v>5.69</v>
      </c>
      <c r="I616" s="213"/>
      <c r="J616" s="208"/>
      <c r="K616" s="208"/>
      <c r="L616" s="214"/>
      <c r="M616" s="215"/>
      <c r="N616" s="216"/>
      <c r="O616" s="216"/>
      <c r="P616" s="216"/>
      <c r="Q616" s="216"/>
      <c r="R616" s="216"/>
      <c r="S616" s="216"/>
      <c r="T616" s="217"/>
      <c r="AT616" s="218" t="s">
        <v>151</v>
      </c>
      <c r="AU616" s="218" t="s">
        <v>149</v>
      </c>
      <c r="AV616" s="12" t="s">
        <v>149</v>
      </c>
      <c r="AW616" s="12" t="s">
        <v>33</v>
      </c>
      <c r="AX616" s="12" t="s">
        <v>77</v>
      </c>
      <c r="AY616" s="218" t="s">
        <v>142</v>
      </c>
    </row>
    <row r="617" spans="2:65" s="12" customFormat="1" ht="11.25">
      <c r="B617" s="207"/>
      <c r="C617" s="208"/>
      <c r="D617" s="209" t="s">
        <v>151</v>
      </c>
      <c r="E617" s="210" t="s">
        <v>1</v>
      </c>
      <c r="F617" s="211" t="s">
        <v>922</v>
      </c>
      <c r="G617" s="208"/>
      <c r="H617" s="212">
        <v>2.4350000000000001</v>
      </c>
      <c r="I617" s="213"/>
      <c r="J617" s="208"/>
      <c r="K617" s="208"/>
      <c r="L617" s="214"/>
      <c r="M617" s="215"/>
      <c r="N617" s="216"/>
      <c r="O617" s="216"/>
      <c r="P617" s="216"/>
      <c r="Q617" s="216"/>
      <c r="R617" s="216"/>
      <c r="S617" s="216"/>
      <c r="T617" s="217"/>
      <c r="AT617" s="218" t="s">
        <v>151</v>
      </c>
      <c r="AU617" s="218" t="s">
        <v>149</v>
      </c>
      <c r="AV617" s="12" t="s">
        <v>149</v>
      </c>
      <c r="AW617" s="12" t="s">
        <v>33</v>
      </c>
      <c r="AX617" s="12" t="s">
        <v>77</v>
      </c>
      <c r="AY617" s="218" t="s">
        <v>142</v>
      </c>
    </row>
    <row r="618" spans="2:65" s="13" customFormat="1" ht="11.25">
      <c r="B618" s="219"/>
      <c r="C618" s="220"/>
      <c r="D618" s="209" t="s">
        <v>151</v>
      </c>
      <c r="E618" s="221" t="s">
        <v>1</v>
      </c>
      <c r="F618" s="222" t="s">
        <v>157</v>
      </c>
      <c r="G618" s="220"/>
      <c r="H618" s="223">
        <v>202.41499999999999</v>
      </c>
      <c r="I618" s="224"/>
      <c r="J618" s="220"/>
      <c r="K618" s="220"/>
      <c r="L618" s="225"/>
      <c r="M618" s="226"/>
      <c r="N618" s="227"/>
      <c r="O618" s="227"/>
      <c r="P618" s="227"/>
      <c r="Q618" s="227"/>
      <c r="R618" s="227"/>
      <c r="S618" s="227"/>
      <c r="T618" s="228"/>
      <c r="AT618" s="229" t="s">
        <v>151</v>
      </c>
      <c r="AU618" s="229" t="s">
        <v>149</v>
      </c>
      <c r="AV618" s="13" t="s">
        <v>87</v>
      </c>
      <c r="AW618" s="13" t="s">
        <v>33</v>
      </c>
      <c r="AX618" s="13" t="s">
        <v>85</v>
      </c>
      <c r="AY618" s="229" t="s">
        <v>142</v>
      </c>
    </row>
    <row r="619" spans="2:65" s="1" customFormat="1" ht="16.5" customHeight="1">
      <c r="B619" s="34"/>
      <c r="C619" s="194" t="s">
        <v>738</v>
      </c>
      <c r="D619" s="194" t="s">
        <v>144</v>
      </c>
      <c r="E619" s="195" t="s">
        <v>784</v>
      </c>
      <c r="F619" s="196" t="s">
        <v>785</v>
      </c>
      <c r="G619" s="197" t="s">
        <v>147</v>
      </c>
      <c r="H619" s="198">
        <v>198.64500000000001</v>
      </c>
      <c r="I619" s="199"/>
      <c r="J619" s="200">
        <f>ROUND(I619*H619,2)</f>
        <v>0</v>
      </c>
      <c r="K619" s="196" t="s">
        <v>160</v>
      </c>
      <c r="L619" s="38"/>
      <c r="M619" s="201" t="s">
        <v>1</v>
      </c>
      <c r="N619" s="202" t="s">
        <v>43</v>
      </c>
      <c r="O619" s="66"/>
      <c r="P619" s="203">
        <f>O619*H619</f>
        <v>0</v>
      </c>
      <c r="Q619" s="203">
        <v>1E-3</v>
      </c>
      <c r="R619" s="203">
        <f>Q619*H619</f>
        <v>0.19864500000000002</v>
      </c>
      <c r="S619" s="203">
        <v>3.1E-4</v>
      </c>
      <c r="T619" s="204">
        <f>S619*H619</f>
        <v>6.1579950000000001E-2</v>
      </c>
      <c r="AR619" s="205" t="s">
        <v>241</v>
      </c>
      <c r="AT619" s="205" t="s">
        <v>144</v>
      </c>
      <c r="AU619" s="205" t="s">
        <v>149</v>
      </c>
      <c r="AY619" s="17" t="s">
        <v>142</v>
      </c>
      <c r="BE619" s="206">
        <f>IF(N619="základní",J619,0)</f>
        <v>0</v>
      </c>
      <c r="BF619" s="206">
        <f>IF(N619="snížená",J619,0)</f>
        <v>0</v>
      </c>
      <c r="BG619" s="206">
        <f>IF(N619="zákl. přenesená",J619,0)</f>
        <v>0</v>
      </c>
      <c r="BH619" s="206">
        <f>IF(N619="sníž. přenesená",J619,0)</f>
        <v>0</v>
      </c>
      <c r="BI619" s="206">
        <f>IF(N619="nulová",J619,0)</f>
        <v>0</v>
      </c>
      <c r="BJ619" s="17" t="s">
        <v>149</v>
      </c>
      <c r="BK619" s="206">
        <f>ROUND(I619*H619,2)</f>
        <v>0</v>
      </c>
      <c r="BL619" s="17" t="s">
        <v>241</v>
      </c>
      <c r="BM619" s="205" t="s">
        <v>786</v>
      </c>
    </row>
    <row r="620" spans="2:65" s="12" customFormat="1" ht="22.5">
      <c r="B620" s="207"/>
      <c r="C620" s="208"/>
      <c r="D620" s="209" t="s">
        <v>151</v>
      </c>
      <c r="E620" s="210" t="s">
        <v>1</v>
      </c>
      <c r="F620" s="211" t="s">
        <v>916</v>
      </c>
      <c r="G620" s="208"/>
      <c r="H620" s="212">
        <v>39.375</v>
      </c>
      <c r="I620" s="213"/>
      <c r="J620" s="208"/>
      <c r="K620" s="208"/>
      <c r="L620" s="214"/>
      <c r="M620" s="215"/>
      <c r="N620" s="216"/>
      <c r="O620" s="216"/>
      <c r="P620" s="216"/>
      <c r="Q620" s="216"/>
      <c r="R620" s="216"/>
      <c r="S620" s="216"/>
      <c r="T620" s="217"/>
      <c r="AT620" s="218" t="s">
        <v>151</v>
      </c>
      <c r="AU620" s="218" t="s">
        <v>149</v>
      </c>
      <c r="AV620" s="12" t="s">
        <v>149</v>
      </c>
      <c r="AW620" s="12" t="s">
        <v>33</v>
      </c>
      <c r="AX620" s="12" t="s">
        <v>77</v>
      </c>
      <c r="AY620" s="218" t="s">
        <v>142</v>
      </c>
    </row>
    <row r="621" spans="2:65" s="12" customFormat="1" ht="22.5">
      <c r="B621" s="207"/>
      <c r="C621" s="208"/>
      <c r="D621" s="209" t="s">
        <v>151</v>
      </c>
      <c r="E621" s="210" t="s">
        <v>1</v>
      </c>
      <c r="F621" s="211" t="s">
        <v>917</v>
      </c>
      <c r="G621" s="208"/>
      <c r="H621" s="212">
        <v>58.8</v>
      </c>
      <c r="I621" s="213"/>
      <c r="J621" s="208"/>
      <c r="K621" s="208"/>
      <c r="L621" s="214"/>
      <c r="M621" s="215"/>
      <c r="N621" s="216"/>
      <c r="O621" s="216"/>
      <c r="P621" s="216"/>
      <c r="Q621" s="216"/>
      <c r="R621" s="216"/>
      <c r="S621" s="216"/>
      <c r="T621" s="217"/>
      <c r="AT621" s="218" t="s">
        <v>151</v>
      </c>
      <c r="AU621" s="218" t="s">
        <v>149</v>
      </c>
      <c r="AV621" s="12" t="s">
        <v>149</v>
      </c>
      <c r="AW621" s="12" t="s">
        <v>33</v>
      </c>
      <c r="AX621" s="12" t="s">
        <v>77</v>
      </c>
      <c r="AY621" s="218" t="s">
        <v>142</v>
      </c>
    </row>
    <row r="622" spans="2:65" s="12" customFormat="1" ht="22.5">
      <c r="B622" s="207"/>
      <c r="C622" s="208"/>
      <c r="D622" s="209" t="s">
        <v>151</v>
      </c>
      <c r="E622" s="210" t="s">
        <v>1</v>
      </c>
      <c r="F622" s="211" t="s">
        <v>918</v>
      </c>
      <c r="G622" s="208"/>
      <c r="H622" s="212">
        <v>54.39</v>
      </c>
      <c r="I622" s="213"/>
      <c r="J622" s="208"/>
      <c r="K622" s="208"/>
      <c r="L622" s="214"/>
      <c r="M622" s="215"/>
      <c r="N622" s="216"/>
      <c r="O622" s="216"/>
      <c r="P622" s="216"/>
      <c r="Q622" s="216"/>
      <c r="R622" s="216"/>
      <c r="S622" s="216"/>
      <c r="T622" s="217"/>
      <c r="AT622" s="218" t="s">
        <v>151</v>
      </c>
      <c r="AU622" s="218" t="s">
        <v>149</v>
      </c>
      <c r="AV622" s="12" t="s">
        <v>149</v>
      </c>
      <c r="AW622" s="12" t="s">
        <v>33</v>
      </c>
      <c r="AX622" s="12" t="s">
        <v>77</v>
      </c>
      <c r="AY622" s="218" t="s">
        <v>142</v>
      </c>
    </row>
    <row r="623" spans="2:65" s="12" customFormat="1" ht="22.5">
      <c r="B623" s="207"/>
      <c r="C623" s="208"/>
      <c r="D623" s="209" t="s">
        <v>151</v>
      </c>
      <c r="E623" s="210" t="s">
        <v>1</v>
      </c>
      <c r="F623" s="211" t="s">
        <v>919</v>
      </c>
      <c r="G623" s="208"/>
      <c r="H623" s="212">
        <v>32.524999999999999</v>
      </c>
      <c r="I623" s="213"/>
      <c r="J623" s="208"/>
      <c r="K623" s="208"/>
      <c r="L623" s="214"/>
      <c r="M623" s="215"/>
      <c r="N623" s="216"/>
      <c r="O623" s="216"/>
      <c r="P623" s="216"/>
      <c r="Q623" s="216"/>
      <c r="R623" s="216"/>
      <c r="S623" s="216"/>
      <c r="T623" s="217"/>
      <c r="AT623" s="218" t="s">
        <v>151</v>
      </c>
      <c r="AU623" s="218" t="s">
        <v>149</v>
      </c>
      <c r="AV623" s="12" t="s">
        <v>149</v>
      </c>
      <c r="AW623" s="12" t="s">
        <v>33</v>
      </c>
      <c r="AX623" s="12" t="s">
        <v>77</v>
      </c>
      <c r="AY623" s="218" t="s">
        <v>142</v>
      </c>
    </row>
    <row r="624" spans="2:65" s="12" customFormat="1" ht="11.25">
      <c r="B624" s="207"/>
      <c r="C624" s="208"/>
      <c r="D624" s="209" t="s">
        <v>151</v>
      </c>
      <c r="E624" s="210" t="s">
        <v>1</v>
      </c>
      <c r="F624" s="211" t="s">
        <v>920</v>
      </c>
      <c r="G624" s="208"/>
      <c r="H624" s="212">
        <v>9.1999999999999993</v>
      </c>
      <c r="I624" s="213"/>
      <c r="J624" s="208"/>
      <c r="K624" s="208"/>
      <c r="L624" s="214"/>
      <c r="M624" s="215"/>
      <c r="N624" s="216"/>
      <c r="O624" s="216"/>
      <c r="P624" s="216"/>
      <c r="Q624" s="216"/>
      <c r="R624" s="216"/>
      <c r="S624" s="216"/>
      <c r="T624" s="217"/>
      <c r="AT624" s="218" t="s">
        <v>151</v>
      </c>
      <c r="AU624" s="218" t="s">
        <v>149</v>
      </c>
      <c r="AV624" s="12" t="s">
        <v>149</v>
      </c>
      <c r="AW624" s="12" t="s">
        <v>33</v>
      </c>
      <c r="AX624" s="12" t="s">
        <v>77</v>
      </c>
      <c r="AY624" s="218" t="s">
        <v>142</v>
      </c>
    </row>
    <row r="625" spans="2:65" s="12" customFormat="1" ht="11.25">
      <c r="B625" s="207"/>
      <c r="C625" s="208"/>
      <c r="D625" s="209" t="s">
        <v>151</v>
      </c>
      <c r="E625" s="210" t="s">
        <v>1</v>
      </c>
      <c r="F625" s="211" t="s">
        <v>818</v>
      </c>
      <c r="G625" s="208"/>
      <c r="H625" s="212">
        <v>3.42</v>
      </c>
      <c r="I625" s="213"/>
      <c r="J625" s="208"/>
      <c r="K625" s="208"/>
      <c r="L625" s="214"/>
      <c r="M625" s="215"/>
      <c r="N625" s="216"/>
      <c r="O625" s="216"/>
      <c r="P625" s="216"/>
      <c r="Q625" s="216"/>
      <c r="R625" s="216"/>
      <c r="S625" s="216"/>
      <c r="T625" s="217"/>
      <c r="AT625" s="218" t="s">
        <v>151</v>
      </c>
      <c r="AU625" s="218" t="s">
        <v>149</v>
      </c>
      <c r="AV625" s="12" t="s">
        <v>149</v>
      </c>
      <c r="AW625" s="12" t="s">
        <v>33</v>
      </c>
      <c r="AX625" s="12" t="s">
        <v>77</v>
      </c>
      <c r="AY625" s="218" t="s">
        <v>142</v>
      </c>
    </row>
    <row r="626" spans="2:65" s="12" customFormat="1" ht="11.25">
      <c r="B626" s="207"/>
      <c r="C626" s="208"/>
      <c r="D626" s="209" t="s">
        <v>151</v>
      </c>
      <c r="E626" s="210" t="s">
        <v>1</v>
      </c>
      <c r="F626" s="211" t="s">
        <v>819</v>
      </c>
      <c r="G626" s="208"/>
      <c r="H626" s="212">
        <v>0.93500000000000005</v>
      </c>
      <c r="I626" s="213"/>
      <c r="J626" s="208"/>
      <c r="K626" s="208"/>
      <c r="L626" s="214"/>
      <c r="M626" s="215"/>
      <c r="N626" s="216"/>
      <c r="O626" s="216"/>
      <c r="P626" s="216"/>
      <c r="Q626" s="216"/>
      <c r="R626" s="216"/>
      <c r="S626" s="216"/>
      <c r="T626" s="217"/>
      <c r="AT626" s="218" t="s">
        <v>151</v>
      </c>
      <c r="AU626" s="218" t="s">
        <v>149</v>
      </c>
      <c r="AV626" s="12" t="s">
        <v>149</v>
      </c>
      <c r="AW626" s="12" t="s">
        <v>33</v>
      </c>
      <c r="AX626" s="12" t="s">
        <v>77</v>
      </c>
      <c r="AY626" s="218" t="s">
        <v>142</v>
      </c>
    </row>
    <row r="627" spans="2:65" s="13" customFormat="1" ht="11.25">
      <c r="B627" s="219"/>
      <c r="C627" s="220"/>
      <c r="D627" s="209" t="s">
        <v>151</v>
      </c>
      <c r="E627" s="221" t="s">
        <v>1</v>
      </c>
      <c r="F627" s="222" t="s">
        <v>157</v>
      </c>
      <c r="G627" s="220"/>
      <c r="H627" s="223">
        <v>198.64499999999998</v>
      </c>
      <c r="I627" s="224"/>
      <c r="J627" s="220"/>
      <c r="K627" s="220"/>
      <c r="L627" s="225"/>
      <c r="M627" s="226"/>
      <c r="N627" s="227"/>
      <c r="O627" s="227"/>
      <c r="P627" s="227"/>
      <c r="Q627" s="227"/>
      <c r="R627" s="227"/>
      <c r="S627" s="227"/>
      <c r="T627" s="228"/>
      <c r="AT627" s="229" t="s">
        <v>151</v>
      </c>
      <c r="AU627" s="229" t="s">
        <v>149</v>
      </c>
      <c r="AV627" s="13" t="s">
        <v>87</v>
      </c>
      <c r="AW627" s="13" t="s">
        <v>33</v>
      </c>
      <c r="AX627" s="13" t="s">
        <v>85</v>
      </c>
      <c r="AY627" s="229" t="s">
        <v>142</v>
      </c>
    </row>
    <row r="628" spans="2:65" s="1" customFormat="1" ht="24" customHeight="1">
      <c r="B628" s="34"/>
      <c r="C628" s="194" t="s">
        <v>742</v>
      </c>
      <c r="D628" s="194" t="s">
        <v>144</v>
      </c>
      <c r="E628" s="195" t="s">
        <v>790</v>
      </c>
      <c r="F628" s="196" t="s">
        <v>791</v>
      </c>
      <c r="G628" s="197" t="s">
        <v>147</v>
      </c>
      <c r="H628" s="198">
        <v>202.41499999999999</v>
      </c>
      <c r="I628" s="199"/>
      <c r="J628" s="200">
        <f>ROUND(I628*H628,2)</f>
        <v>0</v>
      </c>
      <c r="K628" s="196" t="s">
        <v>160</v>
      </c>
      <c r="L628" s="38"/>
      <c r="M628" s="201" t="s">
        <v>1</v>
      </c>
      <c r="N628" s="202" t="s">
        <v>43</v>
      </c>
      <c r="O628" s="66"/>
      <c r="P628" s="203">
        <f>O628*H628</f>
        <v>0</v>
      </c>
      <c r="Q628" s="203">
        <v>2.0000000000000001E-4</v>
      </c>
      <c r="R628" s="203">
        <f>Q628*H628</f>
        <v>4.0482999999999998E-2</v>
      </c>
      <c r="S628" s="203">
        <v>0</v>
      </c>
      <c r="T628" s="204">
        <f>S628*H628</f>
        <v>0</v>
      </c>
      <c r="AR628" s="205" t="s">
        <v>241</v>
      </c>
      <c r="AT628" s="205" t="s">
        <v>144</v>
      </c>
      <c r="AU628" s="205" t="s">
        <v>149</v>
      </c>
      <c r="AY628" s="17" t="s">
        <v>142</v>
      </c>
      <c r="BE628" s="206">
        <f>IF(N628="základní",J628,0)</f>
        <v>0</v>
      </c>
      <c r="BF628" s="206">
        <f>IF(N628="snížená",J628,0)</f>
        <v>0</v>
      </c>
      <c r="BG628" s="206">
        <f>IF(N628="zákl. přenesená",J628,0)</f>
        <v>0</v>
      </c>
      <c r="BH628" s="206">
        <f>IF(N628="sníž. přenesená",J628,0)</f>
        <v>0</v>
      </c>
      <c r="BI628" s="206">
        <f>IF(N628="nulová",J628,0)</f>
        <v>0</v>
      </c>
      <c r="BJ628" s="17" t="s">
        <v>149</v>
      </c>
      <c r="BK628" s="206">
        <f>ROUND(I628*H628,2)</f>
        <v>0</v>
      </c>
      <c r="BL628" s="17" t="s">
        <v>241</v>
      </c>
      <c r="BM628" s="205" t="s">
        <v>792</v>
      </c>
    </row>
    <row r="629" spans="2:65" s="12" customFormat="1" ht="22.5">
      <c r="B629" s="207"/>
      <c r="C629" s="208"/>
      <c r="D629" s="209" t="s">
        <v>151</v>
      </c>
      <c r="E629" s="210" t="s">
        <v>1</v>
      </c>
      <c r="F629" s="211" t="s">
        <v>916</v>
      </c>
      <c r="G629" s="208"/>
      <c r="H629" s="212">
        <v>39.375</v>
      </c>
      <c r="I629" s="213"/>
      <c r="J629" s="208"/>
      <c r="K629" s="208"/>
      <c r="L629" s="214"/>
      <c r="M629" s="215"/>
      <c r="N629" s="216"/>
      <c r="O629" s="216"/>
      <c r="P629" s="216"/>
      <c r="Q629" s="216"/>
      <c r="R629" s="216"/>
      <c r="S629" s="216"/>
      <c r="T629" s="217"/>
      <c r="AT629" s="218" t="s">
        <v>151</v>
      </c>
      <c r="AU629" s="218" t="s">
        <v>149</v>
      </c>
      <c r="AV629" s="12" t="s">
        <v>149</v>
      </c>
      <c r="AW629" s="12" t="s">
        <v>33</v>
      </c>
      <c r="AX629" s="12" t="s">
        <v>77</v>
      </c>
      <c r="AY629" s="218" t="s">
        <v>142</v>
      </c>
    </row>
    <row r="630" spans="2:65" s="12" customFormat="1" ht="22.5">
      <c r="B630" s="207"/>
      <c r="C630" s="208"/>
      <c r="D630" s="209" t="s">
        <v>151</v>
      </c>
      <c r="E630" s="210" t="s">
        <v>1</v>
      </c>
      <c r="F630" s="211" t="s">
        <v>917</v>
      </c>
      <c r="G630" s="208"/>
      <c r="H630" s="212">
        <v>58.8</v>
      </c>
      <c r="I630" s="213"/>
      <c r="J630" s="208"/>
      <c r="K630" s="208"/>
      <c r="L630" s="214"/>
      <c r="M630" s="215"/>
      <c r="N630" s="216"/>
      <c r="O630" s="216"/>
      <c r="P630" s="216"/>
      <c r="Q630" s="216"/>
      <c r="R630" s="216"/>
      <c r="S630" s="216"/>
      <c r="T630" s="217"/>
      <c r="AT630" s="218" t="s">
        <v>151</v>
      </c>
      <c r="AU630" s="218" t="s">
        <v>149</v>
      </c>
      <c r="AV630" s="12" t="s">
        <v>149</v>
      </c>
      <c r="AW630" s="12" t="s">
        <v>33</v>
      </c>
      <c r="AX630" s="12" t="s">
        <v>77</v>
      </c>
      <c r="AY630" s="218" t="s">
        <v>142</v>
      </c>
    </row>
    <row r="631" spans="2:65" s="12" customFormat="1" ht="22.5">
      <c r="B631" s="207"/>
      <c r="C631" s="208"/>
      <c r="D631" s="209" t="s">
        <v>151</v>
      </c>
      <c r="E631" s="210" t="s">
        <v>1</v>
      </c>
      <c r="F631" s="211" t="s">
        <v>918</v>
      </c>
      <c r="G631" s="208"/>
      <c r="H631" s="212">
        <v>54.39</v>
      </c>
      <c r="I631" s="213"/>
      <c r="J631" s="208"/>
      <c r="K631" s="208"/>
      <c r="L631" s="214"/>
      <c r="M631" s="215"/>
      <c r="N631" s="216"/>
      <c r="O631" s="216"/>
      <c r="P631" s="216"/>
      <c r="Q631" s="216"/>
      <c r="R631" s="216"/>
      <c r="S631" s="216"/>
      <c r="T631" s="217"/>
      <c r="AT631" s="218" t="s">
        <v>151</v>
      </c>
      <c r="AU631" s="218" t="s">
        <v>149</v>
      </c>
      <c r="AV631" s="12" t="s">
        <v>149</v>
      </c>
      <c r="AW631" s="12" t="s">
        <v>33</v>
      </c>
      <c r="AX631" s="12" t="s">
        <v>77</v>
      </c>
      <c r="AY631" s="218" t="s">
        <v>142</v>
      </c>
    </row>
    <row r="632" spans="2:65" s="12" customFormat="1" ht="22.5">
      <c r="B632" s="207"/>
      <c r="C632" s="208"/>
      <c r="D632" s="209" t="s">
        <v>151</v>
      </c>
      <c r="E632" s="210" t="s">
        <v>1</v>
      </c>
      <c r="F632" s="211" t="s">
        <v>919</v>
      </c>
      <c r="G632" s="208"/>
      <c r="H632" s="212">
        <v>32.524999999999999</v>
      </c>
      <c r="I632" s="213"/>
      <c r="J632" s="208"/>
      <c r="K632" s="208"/>
      <c r="L632" s="214"/>
      <c r="M632" s="215"/>
      <c r="N632" s="216"/>
      <c r="O632" s="216"/>
      <c r="P632" s="216"/>
      <c r="Q632" s="216"/>
      <c r="R632" s="216"/>
      <c r="S632" s="216"/>
      <c r="T632" s="217"/>
      <c r="AT632" s="218" t="s">
        <v>151</v>
      </c>
      <c r="AU632" s="218" t="s">
        <v>149</v>
      </c>
      <c r="AV632" s="12" t="s">
        <v>149</v>
      </c>
      <c r="AW632" s="12" t="s">
        <v>33</v>
      </c>
      <c r="AX632" s="12" t="s">
        <v>77</v>
      </c>
      <c r="AY632" s="218" t="s">
        <v>142</v>
      </c>
    </row>
    <row r="633" spans="2:65" s="12" customFormat="1" ht="11.25">
      <c r="B633" s="207"/>
      <c r="C633" s="208"/>
      <c r="D633" s="209" t="s">
        <v>151</v>
      </c>
      <c r="E633" s="210" t="s">
        <v>1</v>
      </c>
      <c r="F633" s="211" t="s">
        <v>920</v>
      </c>
      <c r="G633" s="208"/>
      <c r="H633" s="212">
        <v>9.1999999999999993</v>
      </c>
      <c r="I633" s="213"/>
      <c r="J633" s="208"/>
      <c r="K633" s="208"/>
      <c r="L633" s="214"/>
      <c r="M633" s="215"/>
      <c r="N633" s="216"/>
      <c r="O633" s="216"/>
      <c r="P633" s="216"/>
      <c r="Q633" s="216"/>
      <c r="R633" s="216"/>
      <c r="S633" s="216"/>
      <c r="T633" s="217"/>
      <c r="AT633" s="218" t="s">
        <v>151</v>
      </c>
      <c r="AU633" s="218" t="s">
        <v>149</v>
      </c>
      <c r="AV633" s="12" t="s">
        <v>149</v>
      </c>
      <c r="AW633" s="12" t="s">
        <v>33</v>
      </c>
      <c r="AX633" s="12" t="s">
        <v>77</v>
      </c>
      <c r="AY633" s="218" t="s">
        <v>142</v>
      </c>
    </row>
    <row r="634" spans="2:65" s="12" customFormat="1" ht="22.5">
      <c r="B634" s="207"/>
      <c r="C634" s="208"/>
      <c r="D634" s="209" t="s">
        <v>151</v>
      </c>
      <c r="E634" s="210" t="s">
        <v>1</v>
      </c>
      <c r="F634" s="211" t="s">
        <v>921</v>
      </c>
      <c r="G634" s="208"/>
      <c r="H634" s="212">
        <v>5.69</v>
      </c>
      <c r="I634" s="213"/>
      <c r="J634" s="208"/>
      <c r="K634" s="208"/>
      <c r="L634" s="214"/>
      <c r="M634" s="215"/>
      <c r="N634" s="216"/>
      <c r="O634" s="216"/>
      <c r="P634" s="216"/>
      <c r="Q634" s="216"/>
      <c r="R634" s="216"/>
      <c r="S634" s="216"/>
      <c r="T634" s="217"/>
      <c r="AT634" s="218" t="s">
        <v>151</v>
      </c>
      <c r="AU634" s="218" t="s">
        <v>149</v>
      </c>
      <c r="AV634" s="12" t="s">
        <v>149</v>
      </c>
      <c r="AW634" s="12" t="s">
        <v>33</v>
      </c>
      <c r="AX634" s="12" t="s">
        <v>77</v>
      </c>
      <c r="AY634" s="218" t="s">
        <v>142</v>
      </c>
    </row>
    <row r="635" spans="2:65" s="12" customFormat="1" ht="11.25">
      <c r="B635" s="207"/>
      <c r="C635" s="208"/>
      <c r="D635" s="209" t="s">
        <v>151</v>
      </c>
      <c r="E635" s="210" t="s">
        <v>1</v>
      </c>
      <c r="F635" s="211" t="s">
        <v>922</v>
      </c>
      <c r="G635" s="208"/>
      <c r="H635" s="212">
        <v>2.4350000000000001</v>
      </c>
      <c r="I635" s="213"/>
      <c r="J635" s="208"/>
      <c r="K635" s="208"/>
      <c r="L635" s="214"/>
      <c r="M635" s="215"/>
      <c r="N635" s="216"/>
      <c r="O635" s="216"/>
      <c r="P635" s="216"/>
      <c r="Q635" s="216"/>
      <c r="R635" s="216"/>
      <c r="S635" s="216"/>
      <c r="T635" s="217"/>
      <c r="AT635" s="218" t="s">
        <v>151</v>
      </c>
      <c r="AU635" s="218" t="s">
        <v>149</v>
      </c>
      <c r="AV635" s="12" t="s">
        <v>149</v>
      </c>
      <c r="AW635" s="12" t="s">
        <v>33</v>
      </c>
      <c r="AX635" s="12" t="s">
        <v>77</v>
      </c>
      <c r="AY635" s="218" t="s">
        <v>142</v>
      </c>
    </row>
    <row r="636" spans="2:65" s="13" customFormat="1" ht="11.25">
      <c r="B636" s="219"/>
      <c r="C636" s="220"/>
      <c r="D636" s="209" t="s">
        <v>151</v>
      </c>
      <c r="E636" s="221" t="s">
        <v>1</v>
      </c>
      <c r="F636" s="222" t="s">
        <v>157</v>
      </c>
      <c r="G636" s="220"/>
      <c r="H636" s="223">
        <v>202.41499999999999</v>
      </c>
      <c r="I636" s="224"/>
      <c r="J636" s="220"/>
      <c r="K636" s="220"/>
      <c r="L636" s="225"/>
      <c r="M636" s="226"/>
      <c r="N636" s="227"/>
      <c r="O636" s="227"/>
      <c r="P636" s="227"/>
      <c r="Q636" s="227"/>
      <c r="R636" s="227"/>
      <c r="S636" s="227"/>
      <c r="T636" s="228"/>
      <c r="AT636" s="229" t="s">
        <v>151</v>
      </c>
      <c r="AU636" s="229" t="s">
        <v>149</v>
      </c>
      <c r="AV636" s="13" t="s">
        <v>87</v>
      </c>
      <c r="AW636" s="13" t="s">
        <v>33</v>
      </c>
      <c r="AX636" s="13" t="s">
        <v>85</v>
      </c>
      <c r="AY636" s="229" t="s">
        <v>142</v>
      </c>
    </row>
    <row r="637" spans="2:65" s="1" customFormat="1" ht="24" customHeight="1">
      <c r="B637" s="34"/>
      <c r="C637" s="194" t="s">
        <v>750</v>
      </c>
      <c r="D637" s="194" t="s">
        <v>144</v>
      </c>
      <c r="E637" s="195" t="s">
        <v>794</v>
      </c>
      <c r="F637" s="196" t="s">
        <v>795</v>
      </c>
      <c r="G637" s="197" t="s">
        <v>147</v>
      </c>
      <c r="H637" s="198">
        <v>202.41499999999999</v>
      </c>
      <c r="I637" s="199"/>
      <c r="J637" s="200">
        <f>ROUND(I637*H637,2)</f>
        <v>0</v>
      </c>
      <c r="K637" s="196" t="s">
        <v>796</v>
      </c>
      <c r="L637" s="38"/>
      <c r="M637" s="201" t="s">
        <v>1</v>
      </c>
      <c r="N637" s="202" t="s">
        <v>43</v>
      </c>
      <c r="O637" s="66"/>
      <c r="P637" s="203">
        <f>O637*H637</f>
        <v>0</v>
      </c>
      <c r="Q637" s="203">
        <v>2.9E-4</v>
      </c>
      <c r="R637" s="203">
        <f>Q637*H637</f>
        <v>5.8700349999999998E-2</v>
      </c>
      <c r="S637" s="203">
        <v>0</v>
      </c>
      <c r="T637" s="204">
        <f>S637*H637</f>
        <v>0</v>
      </c>
      <c r="AR637" s="205" t="s">
        <v>241</v>
      </c>
      <c r="AT637" s="205" t="s">
        <v>144</v>
      </c>
      <c r="AU637" s="205" t="s">
        <v>149</v>
      </c>
      <c r="AY637" s="17" t="s">
        <v>142</v>
      </c>
      <c r="BE637" s="206">
        <f>IF(N637="základní",J637,0)</f>
        <v>0</v>
      </c>
      <c r="BF637" s="206">
        <f>IF(N637="snížená",J637,0)</f>
        <v>0</v>
      </c>
      <c r="BG637" s="206">
        <f>IF(N637="zákl. přenesená",J637,0)</f>
        <v>0</v>
      </c>
      <c r="BH637" s="206">
        <f>IF(N637="sníž. přenesená",J637,0)</f>
        <v>0</v>
      </c>
      <c r="BI637" s="206">
        <f>IF(N637="nulová",J637,0)</f>
        <v>0</v>
      </c>
      <c r="BJ637" s="17" t="s">
        <v>149</v>
      </c>
      <c r="BK637" s="206">
        <f>ROUND(I637*H637,2)</f>
        <v>0</v>
      </c>
      <c r="BL637" s="17" t="s">
        <v>241</v>
      </c>
      <c r="BM637" s="205" t="s">
        <v>797</v>
      </c>
    </row>
    <row r="638" spans="2:65" s="12" customFormat="1" ht="22.5">
      <c r="B638" s="207"/>
      <c r="C638" s="208"/>
      <c r="D638" s="209" t="s">
        <v>151</v>
      </c>
      <c r="E638" s="210" t="s">
        <v>1</v>
      </c>
      <c r="F638" s="211" t="s">
        <v>916</v>
      </c>
      <c r="G638" s="208"/>
      <c r="H638" s="212">
        <v>39.375</v>
      </c>
      <c r="I638" s="213"/>
      <c r="J638" s="208"/>
      <c r="K638" s="208"/>
      <c r="L638" s="214"/>
      <c r="M638" s="215"/>
      <c r="N638" s="216"/>
      <c r="O638" s="216"/>
      <c r="P638" s="216"/>
      <c r="Q638" s="216"/>
      <c r="R638" s="216"/>
      <c r="S638" s="216"/>
      <c r="T638" s="217"/>
      <c r="AT638" s="218" t="s">
        <v>151</v>
      </c>
      <c r="AU638" s="218" t="s">
        <v>149</v>
      </c>
      <c r="AV638" s="12" t="s">
        <v>149</v>
      </c>
      <c r="AW638" s="12" t="s">
        <v>33</v>
      </c>
      <c r="AX638" s="12" t="s">
        <v>77</v>
      </c>
      <c r="AY638" s="218" t="s">
        <v>142</v>
      </c>
    </row>
    <row r="639" spans="2:65" s="12" customFormat="1" ht="22.5">
      <c r="B639" s="207"/>
      <c r="C639" s="208"/>
      <c r="D639" s="209" t="s">
        <v>151</v>
      </c>
      <c r="E639" s="210" t="s">
        <v>1</v>
      </c>
      <c r="F639" s="211" t="s">
        <v>917</v>
      </c>
      <c r="G639" s="208"/>
      <c r="H639" s="212">
        <v>58.8</v>
      </c>
      <c r="I639" s="213"/>
      <c r="J639" s="208"/>
      <c r="K639" s="208"/>
      <c r="L639" s="214"/>
      <c r="M639" s="215"/>
      <c r="N639" s="216"/>
      <c r="O639" s="216"/>
      <c r="P639" s="216"/>
      <c r="Q639" s="216"/>
      <c r="R639" s="216"/>
      <c r="S639" s="216"/>
      <c r="T639" s="217"/>
      <c r="AT639" s="218" t="s">
        <v>151</v>
      </c>
      <c r="AU639" s="218" t="s">
        <v>149</v>
      </c>
      <c r="AV639" s="12" t="s">
        <v>149</v>
      </c>
      <c r="AW639" s="12" t="s">
        <v>33</v>
      </c>
      <c r="AX639" s="12" t="s">
        <v>77</v>
      </c>
      <c r="AY639" s="218" t="s">
        <v>142</v>
      </c>
    </row>
    <row r="640" spans="2:65" s="12" customFormat="1" ht="22.5">
      <c r="B640" s="207"/>
      <c r="C640" s="208"/>
      <c r="D640" s="209" t="s">
        <v>151</v>
      </c>
      <c r="E640" s="210" t="s">
        <v>1</v>
      </c>
      <c r="F640" s="211" t="s">
        <v>918</v>
      </c>
      <c r="G640" s="208"/>
      <c r="H640" s="212">
        <v>54.39</v>
      </c>
      <c r="I640" s="213"/>
      <c r="J640" s="208"/>
      <c r="K640" s="208"/>
      <c r="L640" s="214"/>
      <c r="M640" s="215"/>
      <c r="N640" s="216"/>
      <c r="O640" s="216"/>
      <c r="P640" s="216"/>
      <c r="Q640" s="216"/>
      <c r="R640" s="216"/>
      <c r="S640" s="216"/>
      <c r="T640" s="217"/>
      <c r="AT640" s="218" t="s">
        <v>151</v>
      </c>
      <c r="AU640" s="218" t="s">
        <v>149</v>
      </c>
      <c r="AV640" s="12" t="s">
        <v>149</v>
      </c>
      <c r="AW640" s="12" t="s">
        <v>33</v>
      </c>
      <c r="AX640" s="12" t="s">
        <v>77</v>
      </c>
      <c r="AY640" s="218" t="s">
        <v>142</v>
      </c>
    </row>
    <row r="641" spans="2:65" s="12" customFormat="1" ht="22.5">
      <c r="B641" s="207"/>
      <c r="C641" s="208"/>
      <c r="D641" s="209" t="s">
        <v>151</v>
      </c>
      <c r="E641" s="210" t="s">
        <v>1</v>
      </c>
      <c r="F641" s="211" t="s">
        <v>919</v>
      </c>
      <c r="G641" s="208"/>
      <c r="H641" s="212">
        <v>32.524999999999999</v>
      </c>
      <c r="I641" s="213"/>
      <c r="J641" s="208"/>
      <c r="K641" s="208"/>
      <c r="L641" s="214"/>
      <c r="M641" s="215"/>
      <c r="N641" s="216"/>
      <c r="O641" s="216"/>
      <c r="P641" s="216"/>
      <c r="Q641" s="216"/>
      <c r="R641" s="216"/>
      <c r="S641" s="216"/>
      <c r="T641" s="217"/>
      <c r="AT641" s="218" t="s">
        <v>151</v>
      </c>
      <c r="AU641" s="218" t="s">
        <v>149</v>
      </c>
      <c r="AV641" s="12" t="s">
        <v>149</v>
      </c>
      <c r="AW641" s="12" t="s">
        <v>33</v>
      </c>
      <c r="AX641" s="12" t="s">
        <v>77</v>
      </c>
      <c r="AY641" s="218" t="s">
        <v>142</v>
      </c>
    </row>
    <row r="642" spans="2:65" s="12" customFormat="1" ht="11.25">
      <c r="B642" s="207"/>
      <c r="C642" s="208"/>
      <c r="D642" s="209" t="s">
        <v>151</v>
      </c>
      <c r="E642" s="210" t="s">
        <v>1</v>
      </c>
      <c r="F642" s="211" t="s">
        <v>920</v>
      </c>
      <c r="G642" s="208"/>
      <c r="H642" s="212">
        <v>9.1999999999999993</v>
      </c>
      <c r="I642" s="213"/>
      <c r="J642" s="208"/>
      <c r="K642" s="208"/>
      <c r="L642" s="214"/>
      <c r="M642" s="215"/>
      <c r="N642" s="216"/>
      <c r="O642" s="216"/>
      <c r="P642" s="216"/>
      <c r="Q642" s="216"/>
      <c r="R642" s="216"/>
      <c r="S642" s="216"/>
      <c r="T642" s="217"/>
      <c r="AT642" s="218" t="s">
        <v>151</v>
      </c>
      <c r="AU642" s="218" t="s">
        <v>149</v>
      </c>
      <c r="AV642" s="12" t="s">
        <v>149</v>
      </c>
      <c r="AW642" s="12" t="s">
        <v>33</v>
      </c>
      <c r="AX642" s="12" t="s">
        <v>77</v>
      </c>
      <c r="AY642" s="218" t="s">
        <v>142</v>
      </c>
    </row>
    <row r="643" spans="2:65" s="12" customFormat="1" ht="22.5">
      <c r="B643" s="207"/>
      <c r="C643" s="208"/>
      <c r="D643" s="209" t="s">
        <v>151</v>
      </c>
      <c r="E643" s="210" t="s">
        <v>1</v>
      </c>
      <c r="F643" s="211" t="s">
        <v>921</v>
      </c>
      <c r="G643" s="208"/>
      <c r="H643" s="212">
        <v>5.69</v>
      </c>
      <c r="I643" s="213"/>
      <c r="J643" s="208"/>
      <c r="K643" s="208"/>
      <c r="L643" s="214"/>
      <c r="M643" s="215"/>
      <c r="N643" s="216"/>
      <c r="O643" s="216"/>
      <c r="P643" s="216"/>
      <c r="Q643" s="216"/>
      <c r="R643" s="216"/>
      <c r="S643" s="216"/>
      <c r="T643" s="217"/>
      <c r="AT643" s="218" t="s">
        <v>151</v>
      </c>
      <c r="AU643" s="218" t="s">
        <v>149</v>
      </c>
      <c r="AV643" s="12" t="s">
        <v>149</v>
      </c>
      <c r="AW643" s="12" t="s">
        <v>33</v>
      </c>
      <c r="AX643" s="12" t="s">
        <v>77</v>
      </c>
      <c r="AY643" s="218" t="s">
        <v>142</v>
      </c>
    </row>
    <row r="644" spans="2:65" s="12" customFormat="1" ht="11.25">
      <c r="B644" s="207"/>
      <c r="C644" s="208"/>
      <c r="D644" s="209" t="s">
        <v>151</v>
      </c>
      <c r="E644" s="210" t="s">
        <v>1</v>
      </c>
      <c r="F644" s="211" t="s">
        <v>922</v>
      </c>
      <c r="G644" s="208"/>
      <c r="H644" s="212">
        <v>2.4350000000000001</v>
      </c>
      <c r="I644" s="213"/>
      <c r="J644" s="208"/>
      <c r="K644" s="208"/>
      <c r="L644" s="214"/>
      <c r="M644" s="215"/>
      <c r="N644" s="216"/>
      <c r="O644" s="216"/>
      <c r="P644" s="216"/>
      <c r="Q644" s="216"/>
      <c r="R644" s="216"/>
      <c r="S644" s="216"/>
      <c r="T644" s="217"/>
      <c r="AT644" s="218" t="s">
        <v>151</v>
      </c>
      <c r="AU644" s="218" t="s">
        <v>149</v>
      </c>
      <c r="AV644" s="12" t="s">
        <v>149</v>
      </c>
      <c r="AW644" s="12" t="s">
        <v>33</v>
      </c>
      <c r="AX644" s="12" t="s">
        <v>77</v>
      </c>
      <c r="AY644" s="218" t="s">
        <v>142</v>
      </c>
    </row>
    <row r="645" spans="2:65" s="13" customFormat="1" ht="11.25">
      <c r="B645" s="219"/>
      <c r="C645" s="220"/>
      <c r="D645" s="209" t="s">
        <v>151</v>
      </c>
      <c r="E645" s="221" t="s">
        <v>1</v>
      </c>
      <c r="F645" s="222" t="s">
        <v>157</v>
      </c>
      <c r="G645" s="220"/>
      <c r="H645" s="223">
        <v>202.41499999999999</v>
      </c>
      <c r="I645" s="224"/>
      <c r="J645" s="220"/>
      <c r="K645" s="220"/>
      <c r="L645" s="225"/>
      <c r="M645" s="226"/>
      <c r="N645" s="227"/>
      <c r="O645" s="227"/>
      <c r="P645" s="227"/>
      <c r="Q645" s="227"/>
      <c r="R645" s="227"/>
      <c r="S645" s="227"/>
      <c r="T645" s="228"/>
      <c r="AT645" s="229" t="s">
        <v>151</v>
      </c>
      <c r="AU645" s="229" t="s">
        <v>149</v>
      </c>
      <c r="AV645" s="13" t="s">
        <v>87</v>
      </c>
      <c r="AW645" s="13" t="s">
        <v>33</v>
      </c>
      <c r="AX645" s="13" t="s">
        <v>85</v>
      </c>
      <c r="AY645" s="229" t="s">
        <v>142</v>
      </c>
    </row>
    <row r="646" spans="2:65" s="11" customFormat="1" ht="25.9" customHeight="1">
      <c r="B646" s="179"/>
      <c r="C646" s="180"/>
      <c r="D646" s="181" t="s">
        <v>76</v>
      </c>
      <c r="E646" s="182" t="s">
        <v>798</v>
      </c>
      <c r="F646" s="182" t="s">
        <v>799</v>
      </c>
      <c r="G646" s="180"/>
      <c r="H646" s="180"/>
      <c r="I646" s="183"/>
      <c r="J646" s="167">
        <f>BK646</f>
        <v>0</v>
      </c>
      <c r="K646" s="180"/>
      <c r="L646" s="184"/>
      <c r="M646" s="185"/>
      <c r="N646" s="186"/>
      <c r="O646" s="186"/>
      <c r="P646" s="187">
        <f>P647</f>
        <v>0</v>
      </c>
      <c r="Q646" s="186"/>
      <c r="R646" s="187">
        <f>R647</f>
        <v>0</v>
      </c>
      <c r="S646" s="186"/>
      <c r="T646" s="188">
        <f>T647</f>
        <v>0</v>
      </c>
      <c r="AR646" s="189" t="s">
        <v>90</v>
      </c>
      <c r="AT646" s="190" t="s">
        <v>76</v>
      </c>
      <c r="AU646" s="190" t="s">
        <v>77</v>
      </c>
      <c r="AY646" s="189" t="s">
        <v>142</v>
      </c>
      <c r="BK646" s="191">
        <f>BK647</f>
        <v>0</v>
      </c>
    </row>
    <row r="647" spans="2:65" s="11" customFormat="1" ht="22.9" customHeight="1">
      <c r="B647" s="179"/>
      <c r="C647" s="180"/>
      <c r="D647" s="181" t="s">
        <v>76</v>
      </c>
      <c r="E647" s="192" t="s">
        <v>800</v>
      </c>
      <c r="F647" s="192" t="s">
        <v>801</v>
      </c>
      <c r="G647" s="180"/>
      <c r="H647" s="180"/>
      <c r="I647" s="183"/>
      <c r="J647" s="193">
        <f>BK647</f>
        <v>0</v>
      </c>
      <c r="K647" s="180"/>
      <c r="L647" s="184"/>
      <c r="M647" s="185"/>
      <c r="N647" s="186"/>
      <c r="O647" s="186"/>
      <c r="P647" s="187">
        <f>P648</f>
        <v>0</v>
      </c>
      <c r="Q647" s="186"/>
      <c r="R647" s="187">
        <f>R648</f>
        <v>0</v>
      </c>
      <c r="S647" s="186"/>
      <c r="T647" s="188">
        <f>T648</f>
        <v>0</v>
      </c>
      <c r="AR647" s="189" t="s">
        <v>90</v>
      </c>
      <c r="AT647" s="190" t="s">
        <v>76</v>
      </c>
      <c r="AU647" s="190" t="s">
        <v>85</v>
      </c>
      <c r="AY647" s="189" t="s">
        <v>142</v>
      </c>
      <c r="BK647" s="191">
        <f>BK648</f>
        <v>0</v>
      </c>
    </row>
    <row r="648" spans="2:65" s="1" customFormat="1" ht="16.5" customHeight="1">
      <c r="B648" s="34"/>
      <c r="C648" s="194" t="s">
        <v>755</v>
      </c>
      <c r="D648" s="194" t="s">
        <v>144</v>
      </c>
      <c r="E648" s="195" t="s">
        <v>803</v>
      </c>
      <c r="F648" s="196" t="s">
        <v>804</v>
      </c>
      <c r="G648" s="197" t="s">
        <v>805</v>
      </c>
      <c r="H648" s="261"/>
      <c r="I648" s="199"/>
      <c r="J648" s="200">
        <f>ROUND(I648*H648,2)</f>
        <v>0</v>
      </c>
      <c r="K648" s="196" t="s">
        <v>148</v>
      </c>
      <c r="L648" s="38"/>
      <c r="M648" s="201" t="s">
        <v>1</v>
      </c>
      <c r="N648" s="202" t="s">
        <v>43</v>
      </c>
      <c r="O648" s="66"/>
      <c r="P648" s="203">
        <f>O648*H648</f>
        <v>0</v>
      </c>
      <c r="Q648" s="203">
        <v>0</v>
      </c>
      <c r="R648" s="203">
        <f>Q648*H648</f>
        <v>0</v>
      </c>
      <c r="S648" s="203">
        <v>0</v>
      </c>
      <c r="T648" s="204">
        <f>S648*H648</f>
        <v>0</v>
      </c>
      <c r="AR648" s="205" t="s">
        <v>806</v>
      </c>
      <c r="AT648" s="205" t="s">
        <v>144</v>
      </c>
      <c r="AU648" s="205" t="s">
        <v>149</v>
      </c>
      <c r="AY648" s="17" t="s">
        <v>142</v>
      </c>
      <c r="BE648" s="206">
        <f>IF(N648="základní",J648,0)</f>
        <v>0</v>
      </c>
      <c r="BF648" s="206">
        <f>IF(N648="snížená",J648,0)</f>
        <v>0</v>
      </c>
      <c r="BG648" s="206">
        <f>IF(N648="zákl. přenesená",J648,0)</f>
        <v>0</v>
      </c>
      <c r="BH648" s="206">
        <f>IF(N648="sníž. přenesená",J648,0)</f>
        <v>0</v>
      </c>
      <c r="BI648" s="206">
        <f>IF(N648="nulová",J648,0)</f>
        <v>0</v>
      </c>
      <c r="BJ648" s="17" t="s">
        <v>149</v>
      </c>
      <c r="BK648" s="206">
        <f>ROUND(I648*H648,2)</f>
        <v>0</v>
      </c>
      <c r="BL648" s="17" t="s">
        <v>806</v>
      </c>
      <c r="BM648" s="205" t="s">
        <v>807</v>
      </c>
    </row>
    <row r="649" spans="2:65" s="1" customFormat="1" ht="49.9" customHeight="1">
      <c r="B649" s="34"/>
      <c r="C649" s="35"/>
      <c r="D649" s="35"/>
      <c r="E649" s="182" t="s">
        <v>808</v>
      </c>
      <c r="F649" s="182" t="s">
        <v>809</v>
      </c>
      <c r="G649" s="35"/>
      <c r="H649" s="35"/>
      <c r="I649" s="110"/>
      <c r="J649" s="167">
        <f t="shared" ref="J649:J654" si="0">BK649</f>
        <v>0</v>
      </c>
      <c r="K649" s="35"/>
      <c r="L649" s="38"/>
      <c r="M649" s="262"/>
      <c r="N649" s="66"/>
      <c r="O649" s="66"/>
      <c r="P649" s="66"/>
      <c r="Q649" s="66"/>
      <c r="R649" s="66"/>
      <c r="S649" s="66"/>
      <c r="T649" s="67"/>
      <c r="AT649" s="17" t="s">
        <v>76</v>
      </c>
      <c r="AU649" s="17" t="s">
        <v>77</v>
      </c>
      <c r="AY649" s="17" t="s">
        <v>810</v>
      </c>
      <c r="BK649" s="206">
        <f>SUM(BK650:BK654)</f>
        <v>0</v>
      </c>
    </row>
    <row r="650" spans="2:65" s="1" customFormat="1" ht="16.350000000000001" customHeight="1">
      <c r="B650" s="34"/>
      <c r="C650" s="263" t="s">
        <v>1</v>
      </c>
      <c r="D650" s="263" t="s">
        <v>144</v>
      </c>
      <c r="E650" s="264" t="s">
        <v>1</v>
      </c>
      <c r="F650" s="265" t="s">
        <v>1</v>
      </c>
      <c r="G650" s="266" t="s">
        <v>1</v>
      </c>
      <c r="H650" s="267"/>
      <c r="I650" s="268"/>
      <c r="J650" s="269">
        <f t="shared" si="0"/>
        <v>0</v>
      </c>
      <c r="K650" s="270"/>
      <c r="L650" s="38"/>
      <c r="M650" s="271" t="s">
        <v>1</v>
      </c>
      <c r="N650" s="272" t="s">
        <v>43</v>
      </c>
      <c r="O650" s="66"/>
      <c r="P650" s="66"/>
      <c r="Q650" s="66"/>
      <c r="R650" s="66"/>
      <c r="S650" s="66"/>
      <c r="T650" s="67"/>
      <c r="AT650" s="17" t="s">
        <v>810</v>
      </c>
      <c r="AU650" s="17" t="s">
        <v>85</v>
      </c>
      <c r="AY650" s="17" t="s">
        <v>810</v>
      </c>
      <c r="BE650" s="206">
        <f>IF(N650="základní",J650,0)</f>
        <v>0</v>
      </c>
      <c r="BF650" s="206">
        <f>IF(N650="snížená",J650,0)</f>
        <v>0</v>
      </c>
      <c r="BG650" s="206">
        <f>IF(N650="zákl. přenesená",J650,0)</f>
        <v>0</v>
      </c>
      <c r="BH650" s="206">
        <f>IF(N650="sníž. přenesená",J650,0)</f>
        <v>0</v>
      </c>
      <c r="BI650" s="206">
        <f>IF(N650="nulová",J650,0)</f>
        <v>0</v>
      </c>
      <c r="BJ650" s="17" t="s">
        <v>149</v>
      </c>
      <c r="BK650" s="206">
        <f>I650*H650</f>
        <v>0</v>
      </c>
    </row>
    <row r="651" spans="2:65" s="1" customFormat="1" ht="16.350000000000001" customHeight="1">
      <c r="B651" s="34"/>
      <c r="C651" s="263" t="s">
        <v>1</v>
      </c>
      <c r="D651" s="263" t="s">
        <v>144</v>
      </c>
      <c r="E651" s="264" t="s">
        <v>1</v>
      </c>
      <c r="F651" s="265" t="s">
        <v>1</v>
      </c>
      <c r="G651" s="266" t="s">
        <v>1</v>
      </c>
      <c r="H651" s="267"/>
      <c r="I651" s="268"/>
      <c r="J651" s="269">
        <f t="shared" si="0"/>
        <v>0</v>
      </c>
      <c r="K651" s="270"/>
      <c r="L651" s="38"/>
      <c r="M651" s="271" t="s">
        <v>1</v>
      </c>
      <c r="N651" s="272" t="s">
        <v>43</v>
      </c>
      <c r="O651" s="66"/>
      <c r="P651" s="66"/>
      <c r="Q651" s="66"/>
      <c r="R651" s="66"/>
      <c r="S651" s="66"/>
      <c r="T651" s="67"/>
      <c r="AT651" s="17" t="s">
        <v>810</v>
      </c>
      <c r="AU651" s="17" t="s">
        <v>85</v>
      </c>
      <c r="AY651" s="17" t="s">
        <v>810</v>
      </c>
      <c r="BE651" s="206">
        <f>IF(N651="základní",J651,0)</f>
        <v>0</v>
      </c>
      <c r="BF651" s="206">
        <f>IF(N651="snížená",J651,0)</f>
        <v>0</v>
      </c>
      <c r="BG651" s="206">
        <f>IF(N651="zákl. přenesená",J651,0)</f>
        <v>0</v>
      </c>
      <c r="BH651" s="206">
        <f>IF(N651="sníž. přenesená",J651,0)</f>
        <v>0</v>
      </c>
      <c r="BI651" s="206">
        <f>IF(N651="nulová",J651,0)</f>
        <v>0</v>
      </c>
      <c r="BJ651" s="17" t="s">
        <v>149</v>
      </c>
      <c r="BK651" s="206">
        <f>I651*H651</f>
        <v>0</v>
      </c>
    </row>
    <row r="652" spans="2:65" s="1" customFormat="1" ht="16.350000000000001" customHeight="1">
      <c r="B652" s="34"/>
      <c r="C652" s="263" t="s">
        <v>1</v>
      </c>
      <c r="D652" s="263" t="s">
        <v>144</v>
      </c>
      <c r="E652" s="264" t="s">
        <v>1</v>
      </c>
      <c r="F652" s="265" t="s">
        <v>1</v>
      </c>
      <c r="G652" s="266" t="s">
        <v>1</v>
      </c>
      <c r="H652" s="267"/>
      <c r="I652" s="268"/>
      <c r="J652" s="269">
        <f t="shared" si="0"/>
        <v>0</v>
      </c>
      <c r="K652" s="270"/>
      <c r="L652" s="38"/>
      <c r="M652" s="271" t="s">
        <v>1</v>
      </c>
      <c r="N652" s="272" t="s">
        <v>43</v>
      </c>
      <c r="O652" s="66"/>
      <c r="P652" s="66"/>
      <c r="Q652" s="66"/>
      <c r="R652" s="66"/>
      <c r="S652" s="66"/>
      <c r="T652" s="67"/>
      <c r="AT652" s="17" t="s">
        <v>810</v>
      </c>
      <c r="AU652" s="17" t="s">
        <v>85</v>
      </c>
      <c r="AY652" s="17" t="s">
        <v>810</v>
      </c>
      <c r="BE652" s="206">
        <f>IF(N652="základní",J652,0)</f>
        <v>0</v>
      </c>
      <c r="BF652" s="206">
        <f>IF(N652="snížená",J652,0)</f>
        <v>0</v>
      </c>
      <c r="BG652" s="206">
        <f>IF(N652="zákl. přenesená",J652,0)</f>
        <v>0</v>
      </c>
      <c r="BH652" s="206">
        <f>IF(N652="sníž. přenesená",J652,0)</f>
        <v>0</v>
      </c>
      <c r="BI652" s="206">
        <f>IF(N652="nulová",J652,0)</f>
        <v>0</v>
      </c>
      <c r="BJ652" s="17" t="s">
        <v>149</v>
      </c>
      <c r="BK652" s="206">
        <f>I652*H652</f>
        <v>0</v>
      </c>
    </row>
    <row r="653" spans="2:65" s="1" customFormat="1" ht="16.350000000000001" customHeight="1">
      <c r="B653" s="34"/>
      <c r="C653" s="263" t="s">
        <v>1</v>
      </c>
      <c r="D653" s="263" t="s">
        <v>144</v>
      </c>
      <c r="E653" s="264" t="s">
        <v>1</v>
      </c>
      <c r="F653" s="265" t="s">
        <v>1</v>
      </c>
      <c r="G653" s="266" t="s">
        <v>1</v>
      </c>
      <c r="H653" s="267"/>
      <c r="I653" s="268"/>
      <c r="J653" s="269">
        <f t="shared" si="0"/>
        <v>0</v>
      </c>
      <c r="K653" s="270"/>
      <c r="L653" s="38"/>
      <c r="M653" s="271" t="s">
        <v>1</v>
      </c>
      <c r="N653" s="272" t="s">
        <v>43</v>
      </c>
      <c r="O653" s="66"/>
      <c r="P653" s="66"/>
      <c r="Q653" s="66"/>
      <c r="R653" s="66"/>
      <c r="S653" s="66"/>
      <c r="T653" s="67"/>
      <c r="AT653" s="17" t="s">
        <v>810</v>
      </c>
      <c r="AU653" s="17" t="s">
        <v>85</v>
      </c>
      <c r="AY653" s="17" t="s">
        <v>810</v>
      </c>
      <c r="BE653" s="206">
        <f>IF(N653="základní",J653,0)</f>
        <v>0</v>
      </c>
      <c r="BF653" s="206">
        <f>IF(N653="snížená",J653,0)</f>
        <v>0</v>
      </c>
      <c r="BG653" s="206">
        <f>IF(N653="zákl. přenesená",J653,0)</f>
        <v>0</v>
      </c>
      <c r="BH653" s="206">
        <f>IF(N653="sníž. přenesená",J653,0)</f>
        <v>0</v>
      </c>
      <c r="BI653" s="206">
        <f>IF(N653="nulová",J653,0)</f>
        <v>0</v>
      </c>
      <c r="BJ653" s="17" t="s">
        <v>149</v>
      </c>
      <c r="BK653" s="206">
        <f>I653*H653</f>
        <v>0</v>
      </c>
    </row>
    <row r="654" spans="2:65" s="1" customFormat="1" ht="16.350000000000001" customHeight="1">
      <c r="B654" s="34"/>
      <c r="C654" s="263" t="s">
        <v>1</v>
      </c>
      <c r="D654" s="263" t="s">
        <v>144</v>
      </c>
      <c r="E654" s="264" t="s">
        <v>1</v>
      </c>
      <c r="F654" s="265" t="s">
        <v>1</v>
      </c>
      <c r="G654" s="266" t="s">
        <v>1</v>
      </c>
      <c r="H654" s="267"/>
      <c r="I654" s="268"/>
      <c r="J654" s="269">
        <f t="shared" si="0"/>
        <v>0</v>
      </c>
      <c r="K654" s="270"/>
      <c r="L654" s="38"/>
      <c r="M654" s="271" t="s">
        <v>1</v>
      </c>
      <c r="N654" s="272" t="s">
        <v>43</v>
      </c>
      <c r="O654" s="273"/>
      <c r="P654" s="273"/>
      <c r="Q654" s="273"/>
      <c r="R654" s="273"/>
      <c r="S654" s="273"/>
      <c r="T654" s="274"/>
      <c r="AT654" s="17" t="s">
        <v>810</v>
      </c>
      <c r="AU654" s="17" t="s">
        <v>85</v>
      </c>
      <c r="AY654" s="17" t="s">
        <v>810</v>
      </c>
      <c r="BE654" s="206">
        <f>IF(N654="základní",J654,0)</f>
        <v>0</v>
      </c>
      <c r="BF654" s="206">
        <f>IF(N654="snížená",J654,0)</f>
        <v>0</v>
      </c>
      <c r="BG654" s="206">
        <f>IF(N654="zákl. přenesená",J654,0)</f>
        <v>0</v>
      </c>
      <c r="BH654" s="206">
        <f>IF(N654="sníž. přenesená",J654,0)</f>
        <v>0</v>
      </c>
      <c r="BI654" s="206">
        <f>IF(N654="nulová",J654,0)</f>
        <v>0</v>
      </c>
      <c r="BJ654" s="17" t="s">
        <v>149</v>
      </c>
      <c r="BK654" s="206">
        <f>I654*H654</f>
        <v>0</v>
      </c>
    </row>
    <row r="655" spans="2:65" s="1" customFormat="1" ht="6.95" customHeight="1">
      <c r="B655" s="49"/>
      <c r="C655" s="50"/>
      <c r="D655" s="50"/>
      <c r="E655" s="50"/>
      <c r="F655" s="50"/>
      <c r="G655" s="50"/>
      <c r="H655" s="50"/>
      <c r="I655" s="142"/>
      <c r="J655" s="50"/>
      <c r="K655" s="50"/>
      <c r="L655" s="38"/>
    </row>
  </sheetData>
  <sheetProtection password="CC35" sheet="1" objects="1" scenarios="1" formatColumns="0" formatRows="0" autoFilter="0"/>
  <autoFilter ref="C141:K654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650:D655">
      <formula1>"K, M"</formula1>
    </dataValidation>
    <dataValidation type="list" allowBlank="1" showInputMessage="1" showErrorMessage="1" error="Povoleny jsou hodnoty základní, snížená, zákl. přenesená, sníž. přenesená, nulová." sqref="N650:N655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70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92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85</v>
      </c>
    </row>
    <row r="4" spans="2:46" ht="24.95" customHeight="1">
      <c r="B4" s="20"/>
      <c r="D4" s="107" t="s">
        <v>93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Ostrov</v>
      </c>
      <c r="F7" s="317"/>
      <c r="G7" s="317"/>
      <c r="H7" s="317"/>
      <c r="L7" s="20"/>
    </row>
    <row r="8" spans="2:46" s="1" customFormat="1" ht="12" customHeight="1">
      <c r="B8" s="38"/>
      <c r="D8" s="109" t="s">
        <v>94</v>
      </c>
      <c r="I8" s="110"/>
      <c r="L8" s="38"/>
    </row>
    <row r="9" spans="2:46" s="1" customFormat="1" ht="36.950000000000003" customHeight="1">
      <c r="B9" s="38"/>
      <c r="E9" s="318" t="s">
        <v>923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21</v>
      </c>
      <c r="I12" s="112" t="s">
        <v>22</v>
      </c>
      <c r="J12" s="113" t="str">
        <f>'Rekapitulace stavby'!AN8</f>
        <v>20. 3. 2018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">
        <v>26</v>
      </c>
      <c r="L14" s="38"/>
    </row>
    <row r="15" spans="2:46" s="1" customFormat="1" ht="18" customHeight="1">
      <c r="B15" s="38"/>
      <c r="E15" s="111" t="s">
        <v>27</v>
      </c>
      <c r="I15" s="112" t="s">
        <v>28</v>
      </c>
      <c r="J15" s="111" t="s">
        <v>29</v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30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32</v>
      </c>
      <c r="I20" s="112" t="s">
        <v>25</v>
      </c>
      <c r="J20" s="111" t="str">
        <f>IF('Rekapitulace stavby'!AN16="","",'Rekapitulace stavby'!AN16)</f>
        <v/>
      </c>
      <c r="L20" s="38"/>
    </row>
    <row r="21" spans="2:12" s="1" customFormat="1" ht="18" customHeight="1">
      <c r="B21" s="38"/>
      <c r="E21" s="111" t="str">
        <f>IF('Rekapitulace stavby'!E17="","",'Rekapitulace stavby'!E17)</f>
        <v xml:space="preserve"> 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34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35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37</v>
      </c>
      <c r="I30" s="110"/>
      <c r="J30" s="118">
        <f>ROUND(J142,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39</v>
      </c>
      <c r="I32" s="120" t="s">
        <v>38</v>
      </c>
      <c r="J32" s="119" t="s">
        <v>40</v>
      </c>
      <c r="L32" s="38"/>
    </row>
    <row r="33" spans="2:12" s="1" customFormat="1" ht="14.45" customHeight="1">
      <c r="B33" s="38"/>
      <c r="D33" s="121" t="s">
        <v>41</v>
      </c>
      <c r="E33" s="109" t="s">
        <v>42</v>
      </c>
      <c r="F33" s="122">
        <f>ROUND((ROUND((SUM(BE142:BE694)),  2) + SUM(BE696:BE700)), 2)</f>
        <v>0</v>
      </c>
      <c r="I33" s="123">
        <v>0.21</v>
      </c>
      <c r="J33" s="122">
        <f>ROUND((ROUND(((SUM(BE142:BE694))*I33),  2) + (SUM(BE696:BE700)*I33)), 2)</f>
        <v>0</v>
      </c>
      <c r="L33" s="38"/>
    </row>
    <row r="34" spans="2:12" s="1" customFormat="1" ht="14.45" customHeight="1">
      <c r="B34" s="38"/>
      <c r="E34" s="109" t="s">
        <v>43</v>
      </c>
      <c r="F34" s="122">
        <f>ROUND((ROUND((SUM(BF142:BF694)),  2) + SUM(BF696:BF700)), 2)</f>
        <v>0</v>
      </c>
      <c r="I34" s="123">
        <v>0.15</v>
      </c>
      <c r="J34" s="122">
        <f>ROUND((ROUND(((SUM(BF142:BF694))*I34),  2) + (SUM(BF696:BF700)*I34)), 2)</f>
        <v>0</v>
      </c>
      <c r="L34" s="38"/>
    </row>
    <row r="35" spans="2:12" s="1" customFormat="1" ht="14.45" hidden="1" customHeight="1">
      <c r="B35" s="38"/>
      <c r="E35" s="109" t="s">
        <v>44</v>
      </c>
      <c r="F35" s="122">
        <f>ROUND((ROUND((SUM(BG142:BG694)),  2) + SUM(BG696:BG700)),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45</v>
      </c>
      <c r="F36" s="122">
        <f>ROUND((ROUND((SUM(BH142:BH694)),  2) + SUM(BH696:BH700)),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46</v>
      </c>
      <c r="F37" s="122">
        <f>ROUND((ROUND((SUM(BI142:BI694)),  2) + SUM(BI696:BI700)),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50</v>
      </c>
      <c r="E50" s="133"/>
      <c r="F50" s="133"/>
      <c r="G50" s="132" t="s">
        <v>51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52</v>
      </c>
      <c r="E61" s="136"/>
      <c r="F61" s="137" t="s">
        <v>53</v>
      </c>
      <c r="G61" s="135" t="s">
        <v>52</v>
      </c>
      <c r="H61" s="136"/>
      <c r="I61" s="138"/>
      <c r="J61" s="139" t="s">
        <v>53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54</v>
      </c>
      <c r="E65" s="133"/>
      <c r="F65" s="133"/>
      <c r="G65" s="132" t="s">
        <v>55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52</v>
      </c>
      <c r="E76" s="136"/>
      <c r="F76" s="137" t="s">
        <v>53</v>
      </c>
      <c r="G76" s="135" t="s">
        <v>52</v>
      </c>
      <c r="H76" s="136"/>
      <c r="I76" s="138"/>
      <c r="J76" s="139" t="s">
        <v>53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96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Ostrov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94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5 - Hlavní 796/25, Ostrov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20. 3. 2018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15.2" customHeight="1">
      <c r="B91" s="34"/>
      <c r="C91" s="29" t="s">
        <v>24</v>
      </c>
      <c r="D91" s="35"/>
      <c r="E91" s="35"/>
      <c r="F91" s="27" t="str">
        <f>E15</f>
        <v>Město Ostrov</v>
      </c>
      <c r="G91" s="35"/>
      <c r="H91" s="35"/>
      <c r="I91" s="112" t="s">
        <v>32</v>
      </c>
      <c r="J91" s="32" t="str">
        <f>E21</f>
        <v xml:space="preserve"> </v>
      </c>
      <c r="K91" s="35"/>
      <c r="L91" s="38"/>
    </row>
    <row r="92" spans="2:47" s="1" customFormat="1" ht="15.2" customHeight="1">
      <c r="B92" s="34"/>
      <c r="C92" s="29" t="s">
        <v>30</v>
      </c>
      <c r="D92" s="35"/>
      <c r="E92" s="35"/>
      <c r="F92" s="27" t="str">
        <f>IF(E18="","",E18)</f>
        <v>Vyplň údaj</v>
      </c>
      <c r="G92" s="35"/>
      <c r="H92" s="35"/>
      <c r="I92" s="112" t="s">
        <v>34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97</v>
      </c>
      <c r="D94" s="147"/>
      <c r="E94" s="147"/>
      <c r="F94" s="147"/>
      <c r="G94" s="147"/>
      <c r="H94" s="147"/>
      <c r="I94" s="148"/>
      <c r="J94" s="149" t="s">
        <v>98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99</v>
      </c>
      <c r="D96" s="35"/>
      <c r="E96" s="35"/>
      <c r="F96" s="35"/>
      <c r="G96" s="35"/>
      <c r="H96" s="35"/>
      <c r="I96" s="110"/>
      <c r="J96" s="79">
        <f>J142</f>
        <v>0</v>
      </c>
      <c r="K96" s="35"/>
      <c r="L96" s="38"/>
      <c r="AU96" s="17" t="s">
        <v>100</v>
      </c>
    </row>
    <row r="97" spans="2:12" s="8" customFormat="1" ht="24.95" customHeight="1">
      <c r="B97" s="151"/>
      <c r="C97" s="152"/>
      <c r="D97" s="153" t="s">
        <v>101</v>
      </c>
      <c r="E97" s="154"/>
      <c r="F97" s="154"/>
      <c r="G97" s="154"/>
      <c r="H97" s="154"/>
      <c r="I97" s="155"/>
      <c r="J97" s="156">
        <f>J143</f>
        <v>0</v>
      </c>
      <c r="K97" s="152"/>
      <c r="L97" s="157"/>
    </row>
    <row r="98" spans="2:12" s="9" customFormat="1" ht="19.899999999999999" customHeight="1">
      <c r="B98" s="158"/>
      <c r="C98" s="159"/>
      <c r="D98" s="160" t="s">
        <v>102</v>
      </c>
      <c r="E98" s="161"/>
      <c r="F98" s="161"/>
      <c r="G98" s="161"/>
      <c r="H98" s="161"/>
      <c r="I98" s="162"/>
      <c r="J98" s="163">
        <f>J144</f>
        <v>0</v>
      </c>
      <c r="K98" s="159"/>
      <c r="L98" s="164"/>
    </row>
    <row r="99" spans="2:12" s="9" customFormat="1" ht="19.899999999999999" customHeight="1">
      <c r="B99" s="158"/>
      <c r="C99" s="159"/>
      <c r="D99" s="160" t="s">
        <v>103</v>
      </c>
      <c r="E99" s="161"/>
      <c r="F99" s="161"/>
      <c r="G99" s="161"/>
      <c r="H99" s="161"/>
      <c r="I99" s="162"/>
      <c r="J99" s="163">
        <f>J153</f>
        <v>0</v>
      </c>
      <c r="K99" s="159"/>
      <c r="L99" s="164"/>
    </row>
    <row r="100" spans="2:12" s="9" customFormat="1" ht="19.899999999999999" customHeight="1">
      <c r="B100" s="158"/>
      <c r="C100" s="159"/>
      <c r="D100" s="160" t="s">
        <v>104</v>
      </c>
      <c r="E100" s="161"/>
      <c r="F100" s="161"/>
      <c r="G100" s="161"/>
      <c r="H100" s="161"/>
      <c r="I100" s="162"/>
      <c r="J100" s="163">
        <f>J266</f>
        <v>0</v>
      </c>
      <c r="K100" s="159"/>
      <c r="L100" s="164"/>
    </row>
    <row r="101" spans="2:12" s="9" customFormat="1" ht="19.899999999999999" customHeight="1">
      <c r="B101" s="158"/>
      <c r="C101" s="159"/>
      <c r="D101" s="160" t="s">
        <v>105</v>
      </c>
      <c r="E101" s="161"/>
      <c r="F101" s="161"/>
      <c r="G101" s="161"/>
      <c r="H101" s="161"/>
      <c r="I101" s="162"/>
      <c r="J101" s="163">
        <f>J314</f>
        <v>0</v>
      </c>
      <c r="K101" s="159"/>
      <c r="L101" s="164"/>
    </row>
    <row r="102" spans="2:12" s="9" customFormat="1" ht="19.899999999999999" customHeight="1">
      <c r="B102" s="158"/>
      <c r="C102" s="159"/>
      <c r="D102" s="160" t="s">
        <v>106</v>
      </c>
      <c r="E102" s="161"/>
      <c r="F102" s="161"/>
      <c r="G102" s="161"/>
      <c r="H102" s="161"/>
      <c r="I102" s="162"/>
      <c r="J102" s="163">
        <f>J326</f>
        <v>0</v>
      </c>
      <c r="K102" s="159"/>
      <c r="L102" s="164"/>
    </row>
    <row r="103" spans="2:12" s="8" customFormat="1" ht="24.95" customHeight="1">
      <c r="B103" s="151"/>
      <c r="C103" s="152"/>
      <c r="D103" s="153" t="s">
        <v>107</v>
      </c>
      <c r="E103" s="154"/>
      <c r="F103" s="154"/>
      <c r="G103" s="154"/>
      <c r="H103" s="154"/>
      <c r="I103" s="155"/>
      <c r="J103" s="156">
        <f>J328</f>
        <v>0</v>
      </c>
      <c r="K103" s="152"/>
      <c r="L103" s="157"/>
    </row>
    <row r="104" spans="2:12" s="9" customFormat="1" ht="19.899999999999999" customHeight="1">
      <c r="B104" s="158"/>
      <c r="C104" s="159"/>
      <c r="D104" s="160" t="s">
        <v>108</v>
      </c>
      <c r="E104" s="161"/>
      <c r="F104" s="161"/>
      <c r="G104" s="161"/>
      <c r="H104" s="161"/>
      <c r="I104" s="162"/>
      <c r="J104" s="163">
        <f>J329</f>
        <v>0</v>
      </c>
      <c r="K104" s="159"/>
      <c r="L104" s="164"/>
    </row>
    <row r="105" spans="2:12" s="9" customFormat="1" ht="19.899999999999999" customHeight="1">
      <c r="B105" s="158"/>
      <c r="C105" s="159"/>
      <c r="D105" s="160" t="s">
        <v>109</v>
      </c>
      <c r="E105" s="161"/>
      <c r="F105" s="161"/>
      <c r="G105" s="161"/>
      <c r="H105" s="161"/>
      <c r="I105" s="162"/>
      <c r="J105" s="163">
        <f>J348</f>
        <v>0</v>
      </c>
      <c r="K105" s="159"/>
      <c r="L105" s="164"/>
    </row>
    <row r="106" spans="2:12" s="9" customFormat="1" ht="19.899999999999999" customHeight="1">
      <c r="B106" s="158"/>
      <c r="C106" s="159"/>
      <c r="D106" s="160" t="s">
        <v>110</v>
      </c>
      <c r="E106" s="161"/>
      <c r="F106" s="161"/>
      <c r="G106" s="161"/>
      <c r="H106" s="161"/>
      <c r="I106" s="162"/>
      <c r="J106" s="163">
        <f>J360</f>
        <v>0</v>
      </c>
      <c r="K106" s="159"/>
      <c r="L106" s="164"/>
    </row>
    <row r="107" spans="2:12" s="9" customFormat="1" ht="19.899999999999999" customHeight="1">
      <c r="B107" s="158"/>
      <c r="C107" s="159"/>
      <c r="D107" s="160" t="s">
        <v>111</v>
      </c>
      <c r="E107" s="161"/>
      <c r="F107" s="161"/>
      <c r="G107" s="161"/>
      <c r="H107" s="161"/>
      <c r="I107" s="162"/>
      <c r="J107" s="163">
        <f>J370</f>
        <v>0</v>
      </c>
      <c r="K107" s="159"/>
      <c r="L107" s="164"/>
    </row>
    <row r="108" spans="2:12" s="9" customFormat="1" ht="19.899999999999999" customHeight="1">
      <c r="B108" s="158"/>
      <c r="C108" s="159"/>
      <c r="D108" s="160" t="s">
        <v>112</v>
      </c>
      <c r="E108" s="161"/>
      <c r="F108" s="161"/>
      <c r="G108" s="161"/>
      <c r="H108" s="161"/>
      <c r="I108" s="162"/>
      <c r="J108" s="163">
        <f>J391</f>
        <v>0</v>
      </c>
      <c r="K108" s="159"/>
      <c r="L108" s="164"/>
    </row>
    <row r="109" spans="2:12" s="9" customFormat="1" ht="19.899999999999999" customHeight="1">
      <c r="B109" s="158"/>
      <c r="C109" s="159"/>
      <c r="D109" s="160" t="s">
        <v>113</v>
      </c>
      <c r="E109" s="161"/>
      <c r="F109" s="161"/>
      <c r="G109" s="161"/>
      <c r="H109" s="161"/>
      <c r="I109" s="162"/>
      <c r="J109" s="163">
        <f>J395</f>
        <v>0</v>
      </c>
      <c r="K109" s="159"/>
      <c r="L109" s="164"/>
    </row>
    <row r="110" spans="2:12" s="9" customFormat="1" ht="19.899999999999999" customHeight="1">
      <c r="B110" s="158"/>
      <c r="C110" s="159"/>
      <c r="D110" s="160" t="s">
        <v>114</v>
      </c>
      <c r="E110" s="161"/>
      <c r="F110" s="161"/>
      <c r="G110" s="161"/>
      <c r="H110" s="161"/>
      <c r="I110" s="162"/>
      <c r="J110" s="163">
        <f>J413</f>
        <v>0</v>
      </c>
      <c r="K110" s="159"/>
      <c r="L110" s="164"/>
    </row>
    <row r="111" spans="2:12" s="9" customFormat="1" ht="19.899999999999999" customHeight="1">
      <c r="B111" s="158"/>
      <c r="C111" s="159"/>
      <c r="D111" s="160" t="s">
        <v>115</v>
      </c>
      <c r="E111" s="161"/>
      <c r="F111" s="161"/>
      <c r="G111" s="161"/>
      <c r="H111" s="161"/>
      <c r="I111" s="162"/>
      <c r="J111" s="163">
        <f>J421</f>
        <v>0</v>
      </c>
      <c r="K111" s="159"/>
      <c r="L111" s="164"/>
    </row>
    <row r="112" spans="2:12" s="9" customFormat="1" ht="19.899999999999999" customHeight="1">
      <c r="B112" s="158"/>
      <c r="C112" s="159"/>
      <c r="D112" s="160" t="s">
        <v>116</v>
      </c>
      <c r="E112" s="161"/>
      <c r="F112" s="161"/>
      <c r="G112" s="161"/>
      <c r="H112" s="161"/>
      <c r="I112" s="162"/>
      <c r="J112" s="163">
        <f>J435</f>
        <v>0</v>
      </c>
      <c r="K112" s="159"/>
      <c r="L112" s="164"/>
    </row>
    <row r="113" spans="2:12" s="9" customFormat="1" ht="19.899999999999999" customHeight="1">
      <c r="B113" s="158"/>
      <c r="C113" s="159"/>
      <c r="D113" s="160" t="s">
        <v>117</v>
      </c>
      <c r="E113" s="161"/>
      <c r="F113" s="161"/>
      <c r="G113" s="161"/>
      <c r="H113" s="161"/>
      <c r="I113" s="162"/>
      <c r="J113" s="163">
        <f>J440</f>
        <v>0</v>
      </c>
      <c r="K113" s="159"/>
      <c r="L113" s="164"/>
    </row>
    <row r="114" spans="2:12" s="9" customFormat="1" ht="19.899999999999999" customHeight="1">
      <c r="B114" s="158"/>
      <c r="C114" s="159"/>
      <c r="D114" s="160" t="s">
        <v>118</v>
      </c>
      <c r="E114" s="161"/>
      <c r="F114" s="161"/>
      <c r="G114" s="161"/>
      <c r="H114" s="161"/>
      <c r="I114" s="162"/>
      <c r="J114" s="163">
        <f>J485</f>
        <v>0</v>
      </c>
      <c r="K114" s="159"/>
      <c r="L114" s="164"/>
    </row>
    <row r="115" spans="2:12" s="9" customFormat="1" ht="19.899999999999999" customHeight="1">
      <c r="B115" s="158"/>
      <c r="C115" s="159"/>
      <c r="D115" s="160" t="s">
        <v>119</v>
      </c>
      <c r="E115" s="161"/>
      <c r="F115" s="161"/>
      <c r="G115" s="161"/>
      <c r="H115" s="161"/>
      <c r="I115" s="162"/>
      <c r="J115" s="163">
        <f>J525</f>
        <v>0</v>
      </c>
      <c r="K115" s="159"/>
      <c r="L115" s="164"/>
    </row>
    <row r="116" spans="2:12" s="9" customFormat="1" ht="19.899999999999999" customHeight="1">
      <c r="B116" s="158"/>
      <c r="C116" s="159"/>
      <c r="D116" s="160" t="s">
        <v>120</v>
      </c>
      <c r="E116" s="161"/>
      <c r="F116" s="161"/>
      <c r="G116" s="161"/>
      <c r="H116" s="161"/>
      <c r="I116" s="162"/>
      <c r="J116" s="163">
        <f>J530</f>
        <v>0</v>
      </c>
      <c r="K116" s="159"/>
      <c r="L116" s="164"/>
    </row>
    <row r="117" spans="2:12" s="9" customFormat="1" ht="19.899999999999999" customHeight="1">
      <c r="B117" s="158"/>
      <c r="C117" s="159"/>
      <c r="D117" s="160" t="s">
        <v>121</v>
      </c>
      <c r="E117" s="161"/>
      <c r="F117" s="161"/>
      <c r="G117" s="161"/>
      <c r="H117" s="161"/>
      <c r="I117" s="162"/>
      <c r="J117" s="163">
        <f>J595</f>
        <v>0</v>
      </c>
      <c r="K117" s="159"/>
      <c r="L117" s="164"/>
    </row>
    <row r="118" spans="2:12" s="9" customFormat="1" ht="19.899999999999999" customHeight="1">
      <c r="B118" s="158"/>
      <c r="C118" s="159"/>
      <c r="D118" s="160" t="s">
        <v>122</v>
      </c>
      <c r="E118" s="161"/>
      <c r="F118" s="161"/>
      <c r="G118" s="161"/>
      <c r="H118" s="161"/>
      <c r="I118" s="162"/>
      <c r="J118" s="163">
        <f>J632</f>
        <v>0</v>
      </c>
      <c r="K118" s="159"/>
      <c r="L118" s="164"/>
    </row>
    <row r="119" spans="2:12" s="9" customFormat="1" ht="19.899999999999999" customHeight="1">
      <c r="B119" s="158"/>
      <c r="C119" s="159"/>
      <c r="D119" s="160" t="s">
        <v>123</v>
      </c>
      <c r="E119" s="161"/>
      <c r="F119" s="161"/>
      <c r="G119" s="161"/>
      <c r="H119" s="161"/>
      <c r="I119" s="162"/>
      <c r="J119" s="163">
        <f>J651</f>
        <v>0</v>
      </c>
      <c r="K119" s="159"/>
      <c r="L119" s="164"/>
    </row>
    <row r="120" spans="2:12" s="8" customFormat="1" ht="24.95" customHeight="1">
      <c r="B120" s="151"/>
      <c r="C120" s="152"/>
      <c r="D120" s="153" t="s">
        <v>124</v>
      </c>
      <c r="E120" s="154"/>
      <c r="F120" s="154"/>
      <c r="G120" s="154"/>
      <c r="H120" s="154"/>
      <c r="I120" s="155"/>
      <c r="J120" s="156">
        <f>J692</f>
        <v>0</v>
      </c>
      <c r="K120" s="152"/>
      <c r="L120" s="157"/>
    </row>
    <row r="121" spans="2:12" s="9" customFormat="1" ht="19.899999999999999" customHeight="1">
      <c r="B121" s="158"/>
      <c r="C121" s="159"/>
      <c r="D121" s="160" t="s">
        <v>125</v>
      </c>
      <c r="E121" s="161"/>
      <c r="F121" s="161"/>
      <c r="G121" s="161"/>
      <c r="H121" s="161"/>
      <c r="I121" s="162"/>
      <c r="J121" s="163">
        <f>J693</f>
        <v>0</v>
      </c>
      <c r="K121" s="159"/>
      <c r="L121" s="164"/>
    </row>
    <row r="122" spans="2:12" s="8" customFormat="1" ht="21.75" customHeight="1">
      <c r="B122" s="151"/>
      <c r="C122" s="152"/>
      <c r="D122" s="165" t="s">
        <v>126</v>
      </c>
      <c r="E122" s="152"/>
      <c r="F122" s="152"/>
      <c r="G122" s="152"/>
      <c r="H122" s="152"/>
      <c r="I122" s="166"/>
      <c r="J122" s="167">
        <f>J695</f>
        <v>0</v>
      </c>
      <c r="K122" s="152"/>
      <c r="L122" s="157"/>
    </row>
    <row r="123" spans="2:12" s="1" customFormat="1" ht="21.7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12" s="1" customFormat="1" ht="6.95" customHeight="1">
      <c r="B124" s="49"/>
      <c r="C124" s="50"/>
      <c r="D124" s="50"/>
      <c r="E124" s="50"/>
      <c r="F124" s="50"/>
      <c r="G124" s="50"/>
      <c r="H124" s="50"/>
      <c r="I124" s="142"/>
      <c r="J124" s="50"/>
      <c r="K124" s="50"/>
      <c r="L124" s="38"/>
    </row>
    <row r="128" spans="2:12" s="1" customFormat="1" ht="6.95" customHeight="1">
      <c r="B128" s="51"/>
      <c r="C128" s="52"/>
      <c r="D128" s="52"/>
      <c r="E128" s="52"/>
      <c r="F128" s="52"/>
      <c r="G128" s="52"/>
      <c r="H128" s="52"/>
      <c r="I128" s="145"/>
      <c r="J128" s="52"/>
      <c r="K128" s="52"/>
      <c r="L128" s="38"/>
    </row>
    <row r="129" spans="2:63" s="1" customFormat="1" ht="24.95" customHeight="1">
      <c r="B129" s="34"/>
      <c r="C129" s="23" t="s">
        <v>127</v>
      </c>
      <c r="D129" s="35"/>
      <c r="E129" s="35"/>
      <c r="F129" s="35"/>
      <c r="G129" s="35"/>
      <c r="H129" s="35"/>
      <c r="I129" s="110"/>
      <c r="J129" s="35"/>
      <c r="K129" s="35"/>
      <c r="L129" s="38"/>
    </row>
    <row r="130" spans="2:63" s="1" customFormat="1" ht="6.95" customHeight="1">
      <c r="B130" s="34"/>
      <c r="C130" s="35"/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3" s="1" customFormat="1" ht="12" customHeight="1">
      <c r="B131" s="34"/>
      <c r="C131" s="29" t="s">
        <v>16</v>
      </c>
      <c r="D131" s="35"/>
      <c r="E131" s="35"/>
      <c r="F131" s="35"/>
      <c r="G131" s="35"/>
      <c r="H131" s="35"/>
      <c r="I131" s="110"/>
      <c r="J131" s="35"/>
      <c r="K131" s="35"/>
      <c r="L131" s="38"/>
    </row>
    <row r="132" spans="2:63" s="1" customFormat="1" ht="16.5" customHeight="1">
      <c r="B132" s="34"/>
      <c r="C132" s="35"/>
      <c r="D132" s="35"/>
      <c r="E132" s="323" t="str">
        <f>E7</f>
        <v>Ostrov</v>
      </c>
      <c r="F132" s="324"/>
      <c r="G132" s="324"/>
      <c r="H132" s="324"/>
      <c r="I132" s="110"/>
      <c r="J132" s="35"/>
      <c r="K132" s="35"/>
      <c r="L132" s="38"/>
    </row>
    <row r="133" spans="2:63" s="1" customFormat="1" ht="12" customHeight="1">
      <c r="B133" s="34"/>
      <c r="C133" s="29" t="s">
        <v>94</v>
      </c>
      <c r="D133" s="35"/>
      <c r="E133" s="35"/>
      <c r="F133" s="35"/>
      <c r="G133" s="35"/>
      <c r="H133" s="35"/>
      <c r="I133" s="110"/>
      <c r="J133" s="35"/>
      <c r="K133" s="35"/>
      <c r="L133" s="38"/>
    </row>
    <row r="134" spans="2:63" s="1" customFormat="1" ht="16.5" customHeight="1">
      <c r="B134" s="34"/>
      <c r="C134" s="35"/>
      <c r="D134" s="35"/>
      <c r="E134" s="295" t="str">
        <f>E9</f>
        <v>5 - Hlavní 796/25, Ostrov</v>
      </c>
      <c r="F134" s="325"/>
      <c r="G134" s="325"/>
      <c r="H134" s="325"/>
      <c r="I134" s="110"/>
      <c r="J134" s="35"/>
      <c r="K134" s="35"/>
      <c r="L134" s="38"/>
    </row>
    <row r="135" spans="2:63" s="1" customFormat="1" ht="6.95" customHeight="1">
      <c r="B135" s="34"/>
      <c r="C135" s="35"/>
      <c r="D135" s="35"/>
      <c r="E135" s="35"/>
      <c r="F135" s="35"/>
      <c r="G135" s="35"/>
      <c r="H135" s="35"/>
      <c r="I135" s="110"/>
      <c r="J135" s="35"/>
      <c r="K135" s="35"/>
      <c r="L135" s="38"/>
    </row>
    <row r="136" spans="2:63" s="1" customFormat="1" ht="12" customHeight="1">
      <c r="B136" s="34"/>
      <c r="C136" s="29" t="s">
        <v>20</v>
      </c>
      <c r="D136" s="35"/>
      <c r="E136" s="35"/>
      <c r="F136" s="27" t="str">
        <f>F12</f>
        <v xml:space="preserve"> </v>
      </c>
      <c r="G136" s="35"/>
      <c r="H136" s="35"/>
      <c r="I136" s="112" t="s">
        <v>22</v>
      </c>
      <c r="J136" s="61" t="str">
        <f>IF(J12="","",J12)</f>
        <v>20. 3. 2018</v>
      </c>
      <c r="K136" s="35"/>
      <c r="L136" s="38"/>
    </row>
    <row r="137" spans="2:63" s="1" customFormat="1" ht="6.95" customHeight="1">
      <c r="B137" s="34"/>
      <c r="C137" s="35"/>
      <c r="D137" s="35"/>
      <c r="E137" s="35"/>
      <c r="F137" s="35"/>
      <c r="G137" s="35"/>
      <c r="H137" s="35"/>
      <c r="I137" s="110"/>
      <c r="J137" s="35"/>
      <c r="K137" s="35"/>
      <c r="L137" s="38"/>
    </row>
    <row r="138" spans="2:63" s="1" customFormat="1" ht="15.2" customHeight="1">
      <c r="B138" s="34"/>
      <c r="C138" s="29" t="s">
        <v>24</v>
      </c>
      <c r="D138" s="35"/>
      <c r="E138" s="35"/>
      <c r="F138" s="27" t="str">
        <f>E15</f>
        <v>Město Ostrov</v>
      </c>
      <c r="G138" s="35"/>
      <c r="H138" s="35"/>
      <c r="I138" s="112" t="s">
        <v>32</v>
      </c>
      <c r="J138" s="32" t="str">
        <f>E21</f>
        <v xml:space="preserve"> </v>
      </c>
      <c r="K138" s="35"/>
      <c r="L138" s="38"/>
    </row>
    <row r="139" spans="2:63" s="1" customFormat="1" ht="15.2" customHeight="1">
      <c r="B139" s="34"/>
      <c r="C139" s="29" t="s">
        <v>30</v>
      </c>
      <c r="D139" s="35"/>
      <c r="E139" s="35"/>
      <c r="F139" s="27" t="str">
        <f>IF(E18="","",E18)</f>
        <v>Vyplň údaj</v>
      </c>
      <c r="G139" s="35"/>
      <c r="H139" s="35"/>
      <c r="I139" s="112" t="s">
        <v>34</v>
      </c>
      <c r="J139" s="32" t="str">
        <f>E24</f>
        <v xml:space="preserve"> </v>
      </c>
      <c r="K139" s="35"/>
      <c r="L139" s="38"/>
    </row>
    <row r="140" spans="2:63" s="1" customFormat="1" ht="10.35" customHeight="1">
      <c r="B140" s="34"/>
      <c r="C140" s="35"/>
      <c r="D140" s="35"/>
      <c r="E140" s="35"/>
      <c r="F140" s="35"/>
      <c r="G140" s="35"/>
      <c r="H140" s="35"/>
      <c r="I140" s="110"/>
      <c r="J140" s="35"/>
      <c r="K140" s="35"/>
      <c r="L140" s="38"/>
    </row>
    <row r="141" spans="2:63" s="10" customFormat="1" ht="29.25" customHeight="1">
      <c r="B141" s="168"/>
      <c r="C141" s="169" t="s">
        <v>128</v>
      </c>
      <c r="D141" s="170" t="s">
        <v>62</v>
      </c>
      <c r="E141" s="170" t="s">
        <v>58</v>
      </c>
      <c r="F141" s="170" t="s">
        <v>59</v>
      </c>
      <c r="G141" s="170" t="s">
        <v>129</v>
      </c>
      <c r="H141" s="170" t="s">
        <v>130</v>
      </c>
      <c r="I141" s="171" t="s">
        <v>131</v>
      </c>
      <c r="J141" s="172" t="s">
        <v>98</v>
      </c>
      <c r="K141" s="173" t="s">
        <v>132</v>
      </c>
      <c r="L141" s="174"/>
      <c r="M141" s="70" t="s">
        <v>1</v>
      </c>
      <c r="N141" s="71" t="s">
        <v>41</v>
      </c>
      <c r="O141" s="71" t="s">
        <v>133</v>
      </c>
      <c r="P141" s="71" t="s">
        <v>134</v>
      </c>
      <c r="Q141" s="71" t="s">
        <v>135</v>
      </c>
      <c r="R141" s="71" t="s">
        <v>136</v>
      </c>
      <c r="S141" s="71" t="s">
        <v>137</v>
      </c>
      <c r="T141" s="72" t="s">
        <v>138</v>
      </c>
    </row>
    <row r="142" spans="2:63" s="1" customFormat="1" ht="22.9" customHeight="1">
      <c r="B142" s="34"/>
      <c r="C142" s="77" t="s">
        <v>139</v>
      </c>
      <c r="D142" s="35"/>
      <c r="E142" s="35"/>
      <c r="F142" s="35"/>
      <c r="G142" s="35"/>
      <c r="H142" s="35"/>
      <c r="I142" s="110"/>
      <c r="J142" s="175">
        <f>BK142</f>
        <v>0</v>
      </c>
      <c r="K142" s="35"/>
      <c r="L142" s="38"/>
      <c r="M142" s="73"/>
      <c r="N142" s="74"/>
      <c r="O142" s="74"/>
      <c r="P142" s="176">
        <f>P143+P328+P692+P695</f>
        <v>0</v>
      </c>
      <c r="Q142" s="74"/>
      <c r="R142" s="176">
        <f>R143+R328+R692+R695</f>
        <v>10.831913168000002</v>
      </c>
      <c r="S142" s="74"/>
      <c r="T142" s="177">
        <f>T143+T328+T692+T695</f>
        <v>14.100165530000002</v>
      </c>
      <c r="AT142" s="17" t="s">
        <v>76</v>
      </c>
      <c r="AU142" s="17" t="s">
        <v>100</v>
      </c>
      <c r="BK142" s="178">
        <f>BK143+BK328+BK692+BK695</f>
        <v>0</v>
      </c>
    </row>
    <row r="143" spans="2:63" s="11" customFormat="1" ht="25.9" customHeight="1">
      <c r="B143" s="179"/>
      <c r="C143" s="180"/>
      <c r="D143" s="181" t="s">
        <v>76</v>
      </c>
      <c r="E143" s="182" t="s">
        <v>140</v>
      </c>
      <c r="F143" s="182" t="s">
        <v>141</v>
      </c>
      <c r="G143" s="180"/>
      <c r="H143" s="180"/>
      <c r="I143" s="183"/>
      <c r="J143" s="167">
        <f>BK143</f>
        <v>0</v>
      </c>
      <c r="K143" s="180"/>
      <c r="L143" s="184"/>
      <c r="M143" s="185"/>
      <c r="N143" s="186"/>
      <c r="O143" s="186"/>
      <c r="P143" s="187">
        <f>P144+P153+P266+P314+P326</f>
        <v>0</v>
      </c>
      <c r="Q143" s="186"/>
      <c r="R143" s="187">
        <f>R144+R153+R266+R314+R326</f>
        <v>8.9614530760000015</v>
      </c>
      <c r="S143" s="186"/>
      <c r="T143" s="188">
        <f>T144+T153+T266+T314+T326</f>
        <v>6.9814000000000007</v>
      </c>
      <c r="AR143" s="189" t="s">
        <v>85</v>
      </c>
      <c r="AT143" s="190" t="s">
        <v>76</v>
      </c>
      <c r="AU143" s="190" t="s">
        <v>77</v>
      </c>
      <c r="AY143" s="189" t="s">
        <v>142</v>
      </c>
      <c r="BK143" s="191">
        <f>BK144+BK153+BK266+BK314+BK326</f>
        <v>0</v>
      </c>
    </row>
    <row r="144" spans="2:63" s="11" customFormat="1" ht="22.9" customHeight="1">
      <c r="B144" s="179"/>
      <c r="C144" s="180"/>
      <c r="D144" s="181" t="s">
        <v>76</v>
      </c>
      <c r="E144" s="192" t="s">
        <v>82</v>
      </c>
      <c r="F144" s="192" t="s">
        <v>143</v>
      </c>
      <c r="G144" s="180"/>
      <c r="H144" s="180"/>
      <c r="I144" s="183"/>
      <c r="J144" s="193">
        <f>BK144</f>
        <v>0</v>
      </c>
      <c r="K144" s="180"/>
      <c r="L144" s="184"/>
      <c r="M144" s="185"/>
      <c r="N144" s="186"/>
      <c r="O144" s="186"/>
      <c r="P144" s="187">
        <f>SUM(P145:P152)</f>
        <v>0</v>
      </c>
      <c r="Q144" s="186"/>
      <c r="R144" s="187">
        <f>SUM(R145:R152)</f>
        <v>0.56656859999999998</v>
      </c>
      <c r="S144" s="186"/>
      <c r="T144" s="188">
        <f>SUM(T145:T152)</f>
        <v>0</v>
      </c>
      <c r="AR144" s="189" t="s">
        <v>85</v>
      </c>
      <c r="AT144" s="190" t="s">
        <v>76</v>
      </c>
      <c r="AU144" s="190" t="s">
        <v>85</v>
      </c>
      <c r="AY144" s="189" t="s">
        <v>142</v>
      </c>
      <c r="BK144" s="191">
        <f>SUM(BK145:BK152)</f>
        <v>0</v>
      </c>
    </row>
    <row r="145" spans="2:65" s="1" customFormat="1" ht="24" customHeight="1">
      <c r="B145" s="34"/>
      <c r="C145" s="194" t="s">
        <v>85</v>
      </c>
      <c r="D145" s="194" t="s">
        <v>144</v>
      </c>
      <c r="E145" s="195" t="s">
        <v>145</v>
      </c>
      <c r="F145" s="196" t="s">
        <v>146</v>
      </c>
      <c r="G145" s="197" t="s">
        <v>147</v>
      </c>
      <c r="H145" s="198">
        <v>3</v>
      </c>
      <c r="I145" s="199"/>
      <c r="J145" s="200">
        <f>ROUND(I145*H145,2)</f>
        <v>0</v>
      </c>
      <c r="K145" s="196" t="s">
        <v>148</v>
      </c>
      <c r="L145" s="38"/>
      <c r="M145" s="201" t="s">
        <v>1</v>
      </c>
      <c r="N145" s="202" t="s">
        <v>43</v>
      </c>
      <c r="O145" s="66"/>
      <c r="P145" s="203">
        <f>O145*H145</f>
        <v>0</v>
      </c>
      <c r="Q145" s="203">
        <v>5.4510000000000003E-2</v>
      </c>
      <c r="R145" s="203">
        <f>Q145*H145</f>
        <v>0.16353000000000001</v>
      </c>
      <c r="S145" s="203">
        <v>0</v>
      </c>
      <c r="T145" s="204">
        <f>S145*H145</f>
        <v>0</v>
      </c>
      <c r="AR145" s="205" t="s">
        <v>87</v>
      </c>
      <c r="AT145" s="205" t="s">
        <v>144</v>
      </c>
      <c r="AU145" s="205" t="s">
        <v>149</v>
      </c>
      <c r="AY145" s="17" t="s">
        <v>142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7" t="s">
        <v>149</v>
      </c>
      <c r="BK145" s="206">
        <f>ROUND(I145*H145,2)</f>
        <v>0</v>
      </c>
      <c r="BL145" s="17" t="s">
        <v>87</v>
      </c>
      <c r="BM145" s="205" t="s">
        <v>150</v>
      </c>
    </row>
    <row r="146" spans="2:65" s="12" customFormat="1" ht="11.25">
      <c r="B146" s="207"/>
      <c r="C146" s="208"/>
      <c r="D146" s="209" t="s">
        <v>151</v>
      </c>
      <c r="E146" s="210" t="s">
        <v>1</v>
      </c>
      <c r="F146" s="211" t="s">
        <v>152</v>
      </c>
      <c r="G146" s="208"/>
      <c r="H146" s="212">
        <v>3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151</v>
      </c>
      <c r="AU146" s="218" t="s">
        <v>149</v>
      </c>
      <c r="AV146" s="12" t="s">
        <v>149</v>
      </c>
      <c r="AW146" s="12" t="s">
        <v>33</v>
      </c>
      <c r="AX146" s="12" t="s">
        <v>85</v>
      </c>
      <c r="AY146" s="218" t="s">
        <v>142</v>
      </c>
    </row>
    <row r="147" spans="2:65" s="1" customFormat="1" ht="24" customHeight="1">
      <c r="B147" s="34"/>
      <c r="C147" s="194" t="s">
        <v>149</v>
      </c>
      <c r="D147" s="194" t="s">
        <v>144</v>
      </c>
      <c r="E147" s="195" t="s">
        <v>153</v>
      </c>
      <c r="F147" s="196" t="s">
        <v>154</v>
      </c>
      <c r="G147" s="197" t="s">
        <v>147</v>
      </c>
      <c r="H147" s="198">
        <v>1.92</v>
      </c>
      <c r="I147" s="199"/>
      <c r="J147" s="200">
        <f>ROUND(I147*H147,2)</f>
        <v>0</v>
      </c>
      <c r="K147" s="196" t="s">
        <v>148</v>
      </c>
      <c r="L147" s="38"/>
      <c r="M147" s="201" t="s">
        <v>1</v>
      </c>
      <c r="N147" s="202" t="s">
        <v>43</v>
      </c>
      <c r="O147" s="66"/>
      <c r="P147" s="203">
        <f>O147*H147</f>
        <v>0</v>
      </c>
      <c r="Q147" s="203">
        <v>7.2969999999999993E-2</v>
      </c>
      <c r="R147" s="203">
        <f>Q147*H147</f>
        <v>0.14010239999999999</v>
      </c>
      <c r="S147" s="203">
        <v>0</v>
      </c>
      <c r="T147" s="204">
        <f>S147*H147</f>
        <v>0</v>
      </c>
      <c r="AR147" s="205" t="s">
        <v>87</v>
      </c>
      <c r="AT147" s="205" t="s">
        <v>144</v>
      </c>
      <c r="AU147" s="205" t="s">
        <v>149</v>
      </c>
      <c r="AY147" s="17" t="s">
        <v>142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7" t="s">
        <v>149</v>
      </c>
      <c r="BK147" s="206">
        <f>ROUND(I147*H147,2)</f>
        <v>0</v>
      </c>
      <c r="BL147" s="17" t="s">
        <v>87</v>
      </c>
      <c r="BM147" s="205" t="s">
        <v>155</v>
      </c>
    </row>
    <row r="148" spans="2:65" s="12" customFormat="1" ht="11.25">
      <c r="B148" s="207"/>
      <c r="C148" s="208"/>
      <c r="D148" s="209" t="s">
        <v>151</v>
      </c>
      <c r="E148" s="210" t="s">
        <v>1</v>
      </c>
      <c r="F148" s="211" t="s">
        <v>156</v>
      </c>
      <c r="G148" s="208"/>
      <c r="H148" s="212">
        <v>1.92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151</v>
      </c>
      <c r="AU148" s="218" t="s">
        <v>149</v>
      </c>
      <c r="AV148" s="12" t="s">
        <v>149</v>
      </c>
      <c r="AW148" s="12" t="s">
        <v>33</v>
      </c>
      <c r="AX148" s="12" t="s">
        <v>85</v>
      </c>
      <c r="AY148" s="218" t="s">
        <v>142</v>
      </c>
    </row>
    <row r="149" spans="2:65" s="1" customFormat="1" ht="24" customHeight="1">
      <c r="B149" s="34"/>
      <c r="C149" s="194" t="s">
        <v>82</v>
      </c>
      <c r="D149" s="194" t="s">
        <v>144</v>
      </c>
      <c r="E149" s="195" t="s">
        <v>158</v>
      </c>
      <c r="F149" s="196" t="s">
        <v>159</v>
      </c>
      <c r="G149" s="197" t="s">
        <v>147</v>
      </c>
      <c r="H149" s="198">
        <v>2.94</v>
      </c>
      <c r="I149" s="199"/>
      <c r="J149" s="200">
        <f>ROUND(I149*H149,2)</f>
        <v>0</v>
      </c>
      <c r="K149" s="196" t="s">
        <v>160</v>
      </c>
      <c r="L149" s="38"/>
      <c r="M149" s="201" t="s">
        <v>1</v>
      </c>
      <c r="N149" s="202" t="s">
        <v>43</v>
      </c>
      <c r="O149" s="66"/>
      <c r="P149" s="203">
        <f>O149*H149</f>
        <v>0</v>
      </c>
      <c r="Q149" s="203">
        <v>4.9630000000000001E-2</v>
      </c>
      <c r="R149" s="203">
        <f>Q149*H149</f>
        <v>0.14591219999999999</v>
      </c>
      <c r="S149" s="203">
        <v>0</v>
      </c>
      <c r="T149" s="204">
        <f>S149*H149</f>
        <v>0</v>
      </c>
      <c r="AR149" s="205" t="s">
        <v>87</v>
      </c>
      <c r="AT149" s="205" t="s">
        <v>144</v>
      </c>
      <c r="AU149" s="205" t="s">
        <v>149</v>
      </c>
      <c r="AY149" s="17" t="s">
        <v>142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7" t="s">
        <v>149</v>
      </c>
      <c r="BK149" s="206">
        <f>ROUND(I149*H149,2)</f>
        <v>0</v>
      </c>
      <c r="BL149" s="17" t="s">
        <v>87</v>
      </c>
      <c r="BM149" s="205" t="s">
        <v>161</v>
      </c>
    </row>
    <row r="150" spans="2:65" s="12" customFormat="1" ht="11.25">
      <c r="B150" s="207"/>
      <c r="C150" s="208"/>
      <c r="D150" s="209" t="s">
        <v>151</v>
      </c>
      <c r="E150" s="210" t="s">
        <v>1</v>
      </c>
      <c r="F150" s="211" t="s">
        <v>924</v>
      </c>
      <c r="G150" s="208"/>
      <c r="H150" s="212">
        <v>2.94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151</v>
      </c>
      <c r="AU150" s="218" t="s">
        <v>149</v>
      </c>
      <c r="AV150" s="12" t="s">
        <v>149</v>
      </c>
      <c r="AW150" s="12" t="s">
        <v>33</v>
      </c>
      <c r="AX150" s="12" t="s">
        <v>85</v>
      </c>
      <c r="AY150" s="218" t="s">
        <v>142</v>
      </c>
    </row>
    <row r="151" spans="2:65" s="1" customFormat="1" ht="24" customHeight="1">
      <c r="B151" s="34"/>
      <c r="C151" s="194" t="s">
        <v>87</v>
      </c>
      <c r="D151" s="194" t="s">
        <v>144</v>
      </c>
      <c r="E151" s="195" t="s">
        <v>163</v>
      </c>
      <c r="F151" s="196" t="s">
        <v>164</v>
      </c>
      <c r="G151" s="197" t="s">
        <v>147</v>
      </c>
      <c r="H151" s="198">
        <v>1.38</v>
      </c>
      <c r="I151" s="199"/>
      <c r="J151" s="200">
        <f>ROUND(I151*H151,2)</f>
        <v>0</v>
      </c>
      <c r="K151" s="196" t="s">
        <v>160</v>
      </c>
      <c r="L151" s="38"/>
      <c r="M151" s="201" t="s">
        <v>1</v>
      </c>
      <c r="N151" s="202" t="s">
        <v>43</v>
      </c>
      <c r="O151" s="66"/>
      <c r="P151" s="203">
        <f>O151*H151</f>
        <v>0</v>
      </c>
      <c r="Q151" s="203">
        <v>8.48E-2</v>
      </c>
      <c r="R151" s="203">
        <f>Q151*H151</f>
        <v>0.11702399999999999</v>
      </c>
      <c r="S151" s="203">
        <v>0</v>
      </c>
      <c r="T151" s="204">
        <f>S151*H151</f>
        <v>0</v>
      </c>
      <c r="AR151" s="205" t="s">
        <v>87</v>
      </c>
      <c r="AT151" s="205" t="s">
        <v>144</v>
      </c>
      <c r="AU151" s="205" t="s">
        <v>149</v>
      </c>
      <c r="AY151" s="17" t="s">
        <v>142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7" t="s">
        <v>149</v>
      </c>
      <c r="BK151" s="206">
        <f>ROUND(I151*H151,2)</f>
        <v>0</v>
      </c>
      <c r="BL151" s="17" t="s">
        <v>87</v>
      </c>
      <c r="BM151" s="205" t="s">
        <v>165</v>
      </c>
    </row>
    <row r="152" spans="2:65" s="12" customFormat="1" ht="11.25">
      <c r="B152" s="207"/>
      <c r="C152" s="208"/>
      <c r="D152" s="209" t="s">
        <v>151</v>
      </c>
      <c r="E152" s="210" t="s">
        <v>1</v>
      </c>
      <c r="F152" s="211" t="s">
        <v>925</v>
      </c>
      <c r="G152" s="208"/>
      <c r="H152" s="212">
        <v>1.38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151</v>
      </c>
      <c r="AU152" s="218" t="s">
        <v>149</v>
      </c>
      <c r="AV152" s="12" t="s">
        <v>149</v>
      </c>
      <c r="AW152" s="12" t="s">
        <v>33</v>
      </c>
      <c r="AX152" s="12" t="s">
        <v>85</v>
      </c>
      <c r="AY152" s="218" t="s">
        <v>142</v>
      </c>
    </row>
    <row r="153" spans="2:65" s="11" customFormat="1" ht="22.9" customHeight="1">
      <c r="B153" s="179"/>
      <c r="C153" s="180"/>
      <c r="D153" s="181" t="s">
        <v>76</v>
      </c>
      <c r="E153" s="192" t="s">
        <v>167</v>
      </c>
      <c r="F153" s="192" t="s">
        <v>168</v>
      </c>
      <c r="G153" s="180"/>
      <c r="H153" s="180"/>
      <c r="I153" s="183"/>
      <c r="J153" s="193">
        <f>BK153</f>
        <v>0</v>
      </c>
      <c r="K153" s="180"/>
      <c r="L153" s="184"/>
      <c r="M153" s="185"/>
      <c r="N153" s="186"/>
      <c r="O153" s="186"/>
      <c r="P153" s="187">
        <f>SUM(P154:P265)</f>
        <v>0</v>
      </c>
      <c r="Q153" s="186"/>
      <c r="R153" s="187">
        <f>SUM(R154:R265)</f>
        <v>8.3923623960000011</v>
      </c>
      <c r="S153" s="186"/>
      <c r="T153" s="188">
        <f>SUM(T154:T265)</f>
        <v>0</v>
      </c>
      <c r="AR153" s="189" t="s">
        <v>85</v>
      </c>
      <c r="AT153" s="190" t="s">
        <v>76</v>
      </c>
      <c r="AU153" s="190" t="s">
        <v>85</v>
      </c>
      <c r="AY153" s="189" t="s">
        <v>142</v>
      </c>
      <c r="BK153" s="191">
        <f>SUM(BK154:BK265)</f>
        <v>0</v>
      </c>
    </row>
    <row r="154" spans="2:65" s="1" customFormat="1" ht="24" customHeight="1">
      <c r="B154" s="34"/>
      <c r="C154" s="194" t="s">
        <v>90</v>
      </c>
      <c r="D154" s="194" t="s">
        <v>144</v>
      </c>
      <c r="E154" s="195" t="s">
        <v>169</v>
      </c>
      <c r="F154" s="196" t="s">
        <v>170</v>
      </c>
      <c r="G154" s="197" t="s">
        <v>147</v>
      </c>
      <c r="H154" s="198">
        <v>63.052</v>
      </c>
      <c r="I154" s="199"/>
      <c r="J154" s="200">
        <f>ROUND(I154*H154,2)</f>
        <v>0</v>
      </c>
      <c r="K154" s="196" t="s">
        <v>160</v>
      </c>
      <c r="L154" s="38"/>
      <c r="M154" s="201" t="s">
        <v>1</v>
      </c>
      <c r="N154" s="202" t="s">
        <v>43</v>
      </c>
      <c r="O154" s="66"/>
      <c r="P154" s="203">
        <f>O154*H154</f>
        <v>0</v>
      </c>
      <c r="Q154" s="203">
        <v>2.63E-4</v>
      </c>
      <c r="R154" s="203">
        <f>Q154*H154</f>
        <v>1.6582676000000001E-2</v>
      </c>
      <c r="S154" s="203">
        <v>0</v>
      </c>
      <c r="T154" s="204">
        <f>S154*H154</f>
        <v>0</v>
      </c>
      <c r="AR154" s="205" t="s">
        <v>87</v>
      </c>
      <c r="AT154" s="205" t="s">
        <v>144</v>
      </c>
      <c r="AU154" s="205" t="s">
        <v>149</v>
      </c>
      <c r="AY154" s="17" t="s">
        <v>142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7" t="s">
        <v>149</v>
      </c>
      <c r="BK154" s="206">
        <f>ROUND(I154*H154,2)</f>
        <v>0</v>
      </c>
      <c r="BL154" s="17" t="s">
        <v>87</v>
      </c>
      <c r="BM154" s="205" t="s">
        <v>171</v>
      </c>
    </row>
    <row r="155" spans="2:65" s="12" customFormat="1" ht="11.25">
      <c r="B155" s="207"/>
      <c r="C155" s="208"/>
      <c r="D155" s="209" t="s">
        <v>151</v>
      </c>
      <c r="E155" s="210" t="s">
        <v>1</v>
      </c>
      <c r="F155" s="211" t="s">
        <v>926</v>
      </c>
      <c r="G155" s="208"/>
      <c r="H155" s="212">
        <v>13.8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151</v>
      </c>
      <c r="AU155" s="218" t="s">
        <v>149</v>
      </c>
      <c r="AV155" s="12" t="s">
        <v>149</v>
      </c>
      <c r="AW155" s="12" t="s">
        <v>33</v>
      </c>
      <c r="AX155" s="12" t="s">
        <v>77</v>
      </c>
      <c r="AY155" s="218" t="s">
        <v>142</v>
      </c>
    </row>
    <row r="156" spans="2:65" s="12" customFormat="1" ht="11.25">
      <c r="B156" s="207"/>
      <c r="C156" s="208"/>
      <c r="D156" s="209" t="s">
        <v>151</v>
      </c>
      <c r="E156" s="210" t="s">
        <v>1</v>
      </c>
      <c r="F156" s="211" t="s">
        <v>927</v>
      </c>
      <c r="G156" s="208"/>
      <c r="H156" s="212">
        <v>16.184999999999999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151</v>
      </c>
      <c r="AU156" s="218" t="s">
        <v>149</v>
      </c>
      <c r="AV156" s="12" t="s">
        <v>149</v>
      </c>
      <c r="AW156" s="12" t="s">
        <v>33</v>
      </c>
      <c r="AX156" s="12" t="s">
        <v>77</v>
      </c>
      <c r="AY156" s="218" t="s">
        <v>142</v>
      </c>
    </row>
    <row r="157" spans="2:65" s="12" customFormat="1" ht="11.25">
      <c r="B157" s="207"/>
      <c r="C157" s="208"/>
      <c r="D157" s="209" t="s">
        <v>151</v>
      </c>
      <c r="E157" s="210" t="s">
        <v>1</v>
      </c>
      <c r="F157" s="211" t="s">
        <v>928</v>
      </c>
      <c r="G157" s="208"/>
      <c r="H157" s="212">
        <v>14.773999999999999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151</v>
      </c>
      <c r="AU157" s="218" t="s">
        <v>149</v>
      </c>
      <c r="AV157" s="12" t="s">
        <v>149</v>
      </c>
      <c r="AW157" s="12" t="s">
        <v>33</v>
      </c>
      <c r="AX157" s="12" t="s">
        <v>77</v>
      </c>
      <c r="AY157" s="218" t="s">
        <v>142</v>
      </c>
    </row>
    <row r="158" spans="2:65" s="12" customFormat="1" ht="11.25">
      <c r="B158" s="207"/>
      <c r="C158" s="208"/>
      <c r="D158" s="209" t="s">
        <v>151</v>
      </c>
      <c r="E158" s="210" t="s">
        <v>1</v>
      </c>
      <c r="F158" s="211" t="s">
        <v>929</v>
      </c>
      <c r="G158" s="208"/>
      <c r="H158" s="212">
        <v>8.24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151</v>
      </c>
      <c r="AU158" s="218" t="s">
        <v>149</v>
      </c>
      <c r="AV158" s="12" t="s">
        <v>149</v>
      </c>
      <c r="AW158" s="12" t="s">
        <v>33</v>
      </c>
      <c r="AX158" s="12" t="s">
        <v>77</v>
      </c>
      <c r="AY158" s="218" t="s">
        <v>142</v>
      </c>
    </row>
    <row r="159" spans="2:65" s="12" customFormat="1" ht="11.25">
      <c r="B159" s="207"/>
      <c r="C159" s="208"/>
      <c r="D159" s="209" t="s">
        <v>151</v>
      </c>
      <c r="E159" s="210" t="s">
        <v>1</v>
      </c>
      <c r="F159" s="211" t="s">
        <v>930</v>
      </c>
      <c r="G159" s="208"/>
      <c r="H159" s="212">
        <v>2.2000000000000002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151</v>
      </c>
      <c r="AU159" s="218" t="s">
        <v>149</v>
      </c>
      <c r="AV159" s="12" t="s">
        <v>149</v>
      </c>
      <c r="AW159" s="12" t="s">
        <v>33</v>
      </c>
      <c r="AX159" s="12" t="s">
        <v>77</v>
      </c>
      <c r="AY159" s="218" t="s">
        <v>142</v>
      </c>
    </row>
    <row r="160" spans="2:65" s="12" customFormat="1" ht="11.25">
      <c r="B160" s="207"/>
      <c r="C160" s="208"/>
      <c r="D160" s="209" t="s">
        <v>151</v>
      </c>
      <c r="E160" s="210" t="s">
        <v>1</v>
      </c>
      <c r="F160" s="211" t="s">
        <v>931</v>
      </c>
      <c r="G160" s="208"/>
      <c r="H160" s="212">
        <v>1.53</v>
      </c>
      <c r="I160" s="213"/>
      <c r="J160" s="208"/>
      <c r="K160" s="208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151</v>
      </c>
      <c r="AU160" s="218" t="s">
        <v>149</v>
      </c>
      <c r="AV160" s="12" t="s">
        <v>149</v>
      </c>
      <c r="AW160" s="12" t="s">
        <v>33</v>
      </c>
      <c r="AX160" s="12" t="s">
        <v>77</v>
      </c>
      <c r="AY160" s="218" t="s">
        <v>142</v>
      </c>
    </row>
    <row r="161" spans="2:65" s="12" customFormat="1" ht="11.25">
      <c r="B161" s="207"/>
      <c r="C161" s="208"/>
      <c r="D161" s="209" t="s">
        <v>151</v>
      </c>
      <c r="E161" s="210" t="s">
        <v>1</v>
      </c>
      <c r="F161" s="211" t="s">
        <v>932</v>
      </c>
      <c r="G161" s="208"/>
      <c r="H161" s="212">
        <v>3.5630000000000002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151</v>
      </c>
      <c r="AU161" s="218" t="s">
        <v>149</v>
      </c>
      <c r="AV161" s="12" t="s">
        <v>149</v>
      </c>
      <c r="AW161" s="12" t="s">
        <v>33</v>
      </c>
      <c r="AX161" s="12" t="s">
        <v>77</v>
      </c>
      <c r="AY161" s="218" t="s">
        <v>142</v>
      </c>
    </row>
    <row r="162" spans="2:65" s="12" customFormat="1" ht="11.25">
      <c r="B162" s="207"/>
      <c r="C162" s="208"/>
      <c r="D162" s="209" t="s">
        <v>151</v>
      </c>
      <c r="E162" s="210" t="s">
        <v>1</v>
      </c>
      <c r="F162" s="211" t="s">
        <v>933</v>
      </c>
      <c r="G162" s="208"/>
      <c r="H162" s="212">
        <v>2.76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151</v>
      </c>
      <c r="AU162" s="218" t="s">
        <v>149</v>
      </c>
      <c r="AV162" s="12" t="s">
        <v>149</v>
      </c>
      <c r="AW162" s="12" t="s">
        <v>33</v>
      </c>
      <c r="AX162" s="12" t="s">
        <v>77</v>
      </c>
      <c r="AY162" s="218" t="s">
        <v>142</v>
      </c>
    </row>
    <row r="163" spans="2:65" s="13" customFormat="1" ht="11.25">
      <c r="B163" s="219"/>
      <c r="C163" s="220"/>
      <c r="D163" s="209" t="s">
        <v>151</v>
      </c>
      <c r="E163" s="221" t="s">
        <v>1</v>
      </c>
      <c r="F163" s="222" t="s">
        <v>157</v>
      </c>
      <c r="G163" s="220"/>
      <c r="H163" s="223">
        <v>63.052000000000007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151</v>
      </c>
      <c r="AU163" s="229" t="s">
        <v>149</v>
      </c>
      <c r="AV163" s="13" t="s">
        <v>87</v>
      </c>
      <c r="AW163" s="13" t="s">
        <v>33</v>
      </c>
      <c r="AX163" s="13" t="s">
        <v>85</v>
      </c>
      <c r="AY163" s="229" t="s">
        <v>142</v>
      </c>
    </row>
    <row r="164" spans="2:65" s="1" customFormat="1" ht="24" customHeight="1">
      <c r="B164" s="34"/>
      <c r="C164" s="194" t="s">
        <v>167</v>
      </c>
      <c r="D164" s="194" t="s">
        <v>144</v>
      </c>
      <c r="E164" s="195" t="s">
        <v>179</v>
      </c>
      <c r="F164" s="196" t="s">
        <v>180</v>
      </c>
      <c r="G164" s="197" t="s">
        <v>147</v>
      </c>
      <c r="H164" s="198">
        <v>63.052</v>
      </c>
      <c r="I164" s="199"/>
      <c r="J164" s="200">
        <f>ROUND(I164*H164,2)</f>
        <v>0</v>
      </c>
      <c r="K164" s="196" t="s">
        <v>160</v>
      </c>
      <c r="L164" s="38"/>
      <c r="M164" s="201" t="s">
        <v>1</v>
      </c>
      <c r="N164" s="202" t="s">
        <v>43</v>
      </c>
      <c r="O164" s="66"/>
      <c r="P164" s="203">
        <f>O164*H164</f>
        <v>0</v>
      </c>
      <c r="Q164" s="203">
        <v>4.3800000000000002E-3</v>
      </c>
      <c r="R164" s="203">
        <f>Q164*H164</f>
        <v>0.27616775999999998</v>
      </c>
      <c r="S164" s="203">
        <v>0</v>
      </c>
      <c r="T164" s="204">
        <f>S164*H164</f>
        <v>0</v>
      </c>
      <c r="AR164" s="205" t="s">
        <v>87</v>
      </c>
      <c r="AT164" s="205" t="s">
        <v>144</v>
      </c>
      <c r="AU164" s="205" t="s">
        <v>149</v>
      </c>
      <c r="AY164" s="17" t="s">
        <v>142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7" t="s">
        <v>149</v>
      </c>
      <c r="BK164" s="206">
        <f>ROUND(I164*H164,2)</f>
        <v>0</v>
      </c>
      <c r="BL164" s="17" t="s">
        <v>87</v>
      </c>
      <c r="BM164" s="205" t="s">
        <v>181</v>
      </c>
    </row>
    <row r="165" spans="2:65" s="12" customFormat="1" ht="11.25">
      <c r="B165" s="207"/>
      <c r="C165" s="208"/>
      <c r="D165" s="209" t="s">
        <v>151</v>
      </c>
      <c r="E165" s="210" t="s">
        <v>1</v>
      </c>
      <c r="F165" s="211" t="s">
        <v>926</v>
      </c>
      <c r="G165" s="208"/>
      <c r="H165" s="212">
        <v>13.8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151</v>
      </c>
      <c r="AU165" s="218" t="s">
        <v>149</v>
      </c>
      <c r="AV165" s="12" t="s">
        <v>149</v>
      </c>
      <c r="AW165" s="12" t="s">
        <v>33</v>
      </c>
      <c r="AX165" s="12" t="s">
        <v>77</v>
      </c>
      <c r="AY165" s="218" t="s">
        <v>142</v>
      </c>
    </row>
    <row r="166" spans="2:65" s="12" customFormat="1" ht="11.25">
      <c r="B166" s="207"/>
      <c r="C166" s="208"/>
      <c r="D166" s="209" t="s">
        <v>151</v>
      </c>
      <c r="E166" s="210" t="s">
        <v>1</v>
      </c>
      <c r="F166" s="211" t="s">
        <v>927</v>
      </c>
      <c r="G166" s="208"/>
      <c r="H166" s="212">
        <v>16.184999999999999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151</v>
      </c>
      <c r="AU166" s="218" t="s">
        <v>149</v>
      </c>
      <c r="AV166" s="12" t="s">
        <v>149</v>
      </c>
      <c r="AW166" s="12" t="s">
        <v>33</v>
      </c>
      <c r="AX166" s="12" t="s">
        <v>77</v>
      </c>
      <c r="AY166" s="218" t="s">
        <v>142</v>
      </c>
    </row>
    <row r="167" spans="2:65" s="12" customFormat="1" ht="11.25">
      <c r="B167" s="207"/>
      <c r="C167" s="208"/>
      <c r="D167" s="209" t="s">
        <v>151</v>
      </c>
      <c r="E167" s="210" t="s">
        <v>1</v>
      </c>
      <c r="F167" s="211" t="s">
        <v>928</v>
      </c>
      <c r="G167" s="208"/>
      <c r="H167" s="212">
        <v>14.773999999999999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151</v>
      </c>
      <c r="AU167" s="218" t="s">
        <v>149</v>
      </c>
      <c r="AV167" s="12" t="s">
        <v>149</v>
      </c>
      <c r="AW167" s="12" t="s">
        <v>33</v>
      </c>
      <c r="AX167" s="12" t="s">
        <v>77</v>
      </c>
      <c r="AY167" s="218" t="s">
        <v>142</v>
      </c>
    </row>
    <row r="168" spans="2:65" s="12" customFormat="1" ht="11.25">
      <c r="B168" s="207"/>
      <c r="C168" s="208"/>
      <c r="D168" s="209" t="s">
        <v>151</v>
      </c>
      <c r="E168" s="210" t="s">
        <v>1</v>
      </c>
      <c r="F168" s="211" t="s">
        <v>929</v>
      </c>
      <c r="G168" s="208"/>
      <c r="H168" s="212">
        <v>8.24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151</v>
      </c>
      <c r="AU168" s="218" t="s">
        <v>149</v>
      </c>
      <c r="AV168" s="12" t="s">
        <v>149</v>
      </c>
      <c r="AW168" s="12" t="s">
        <v>33</v>
      </c>
      <c r="AX168" s="12" t="s">
        <v>77</v>
      </c>
      <c r="AY168" s="218" t="s">
        <v>142</v>
      </c>
    </row>
    <row r="169" spans="2:65" s="12" customFormat="1" ht="11.25">
      <c r="B169" s="207"/>
      <c r="C169" s="208"/>
      <c r="D169" s="209" t="s">
        <v>151</v>
      </c>
      <c r="E169" s="210" t="s">
        <v>1</v>
      </c>
      <c r="F169" s="211" t="s">
        <v>930</v>
      </c>
      <c r="G169" s="208"/>
      <c r="H169" s="212">
        <v>2.2000000000000002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151</v>
      </c>
      <c r="AU169" s="218" t="s">
        <v>149</v>
      </c>
      <c r="AV169" s="12" t="s">
        <v>149</v>
      </c>
      <c r="AW169" s="12" t="s">
        <v>33</v>
      </c>
      <c r="AX169" s="12" t="s">
        <v>77</v>
      </c>
      <c r="AY169" s="218" t="s">
        <v>142</v>
      </c>
    </row>
    <row r="170" spans="2:65" s="12" customFormat="1" ht="11.25">
      <c r="B170" s="207"/>
      <c r="C170" s="208"/>
      <c r="D170" s="209" t="s">
        <v>151</v>
      </c>
      <c r="E170" s="210" t="s">
        <v>1</v>
      </c>
      <c r="F170" s="211" t="s">
        <v>931</v>
      </c>
      <c r="G170" s="208"/>
      <c r="H170" s="212">
        <v>1.53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151</v>
      </c>
      <c r="AU170" s="218" t="s">
        <v>149</v>
      </c>
      <c r="AV170" s="12" t="s">
        <v>149</v>
      </c>
      <c r="AW170" s="12" t="s">
        <v>33</v>
      </c>
      <c r="AX170" s="12" t="s">
        <v>77</v>
      </c>
      <c r="AY170" s="218" t="s">
        <v>142</v>
      </c>
    </row>
    <row r="171" spans="2:65" s="12" customFormat="1" ht="11.25">
      <c r="B171" s="207"/>
      <c r="C171" s="208"/>
      <c r="D171" s="209" t="s">
        <v>151</v>
      </c>
      <c r="E171" s="210" t="s">
        <v>1</v>
      </c>
      <c r="F171" s="211" t="s">
        <v>932</v>
      </c>
      <c r="G171" s="208"/>
      <c r="H171" s="212">
        <v>3.5630000000000002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151</v>
      </c>
      <c r="AU171" s="218" t="s">
        <v>149</v>
      </c>
      <c r="AV171" s="12" t="s">
        <v>149</v>
      </c>
      <c r="AW171" s="12" t="s">
        <v>33</v>
      </c>
      <c r="AX171" s="12" t="s">
        <v>77</v>
      </c>
      <c r="AY171" s="218" t="s">
        <v>142</v>
      </c>
    </row>
    <row r="172" spans="2:65" s="12" customFormat="1" ht="11.25">
      <c r="B172" s="207"/>
      <c r="C172" s="208"/>
      <c r="D172" s="209" t="s">
        <v>151</v>
      </c>
      <c r="E172" s="210" t="s">
        <v>1</v>
      </c>
      <c r="F172" s="211" t="s">
        <v>933</v>
      </c>
      <c r="G172" s="208"/>
      <c r="H172" s="212">
        <v>2.76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151</v>
      </c>
      <c r="AU172" s="218" t="s">
        <v>149</v>
      </c>
      <c r="AV172" s="12" t="s">
        <v>149</v>
      </c>
      <c r="AW172" s="12" t="s">
        <v>33</v>
      </c>
      <c r="AX172" s="12" t="s">
        <v>77</v>
      </c>
      <c r="AY172" s="218" t="s">
        <v>142</v>
      </c>
    </row>
    <row r="173" spans="2:65" s="13" customFormat="1" ht="11.25">
      <c r="B173" s="219"/>
      <c r="C173" s="220"/>
      <c r="D173" s="209" t="s">
        <v>151</v>
      </c>
      <c r="E173" s="221" t="s">
        <v>1</v>
      </c>
      <c r="F173" s="222" t="s">
        <v>157</v>
      </c>
      <c r="G173" s="220"/>
      <c r="H173" s="223">
        <v>63.052000000000007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151</v>
      </c>
      <c r="AU173" s="229" t="s">
        <v>149</v>
      </c>
      <c r="AV173" s="13" t="s">
        <v>87</v>
      </c>
      <c r="AW173" s="13" t="s">
        <v>33</v>
      </c>
      <c r="AX173" s="13" t="s">
        <v>85</v>
      </c>
      <c r="AY173" s="229" t="s">
        <v>142</v>
      </c>
    </row>
    <row r="174" spans="2:65" s="1" customFormat="1" ht="24" customHeight="1">
      <c r="B174" s="34"/>
      <c r="C174" s="194" t="s">
        <v>182</v>
      </c>
      <c r="D174" s="194" t="s">
        <v>144</v>
      </c>
      <c r="E174" s="195" t="s">
        <v>183</v>
      </c>
      <c r="F174" s="196" t="s">
        <v>184</v>
      </c>
      <c r="G174" s="197" t="s">
        <v>147</v>
      </c>
      <c r="H174" s="198">
        <v>63.052</v>
      </c>
      <c r="I174" s="199"/>
      <c r="J174" s="200">
        <f>ROUND(I174*H174,2)</f>
        <v>0</v>
      </c>
      <c r="K174" s="196" t="s">
        <v>160</v>
      </c>
      <c r="L174" s="38"/>
      <c r="M174" s="201" t="s">
        <v>1</v>
      </c>
      <c r="N174" s="202" t="s">
        <v>43</v>
      </c>
      <c r="O174" s="66"/>
      <c r="P174" s="203">
        <f>O174*H174</f>
        <v>0</v>
      </c>
      <c r="Q174" s="203">
        <v>3.0000000000000001E-3</v>
      </c>
      <c r="R174" s="203">
        <f>Q174*H174</f>
        <v>0.18915599999999999</v>
      </c>
      <c r="S174" s="203">
        <v>0</v>
      </c>
      <c r="T174" s="204">
        <f>S174*H174</f>
        <v>0</v>
      </c>
      <c r="AR174" s="205" t="s">
        <v>87</v>
      </c>
      <c r="AT174" s="205" t="s">
        <v>144</v>
      </c>
      <c r="AU174" s="205" t="s">
        <v>149</v>
      </c>
      <c r="AY174" s="17" t="s">
        <v>142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7" t="s">
        <v>149</v>
      </c>
      <c r="BK174" s="206">
        <f>ROUND(I174*H174,2)</f>
        <v>0</v>
      </c>
      <c r="BL174" s="17" t="s">
        <v>87</v>
      </c>
      <c r="BM174" s="205" t="s">
        <v>185</v>
      </c>
    </row>
    <row r="175" spans="2:65" s="12" customFormat="1" ht="11.25">
      <c r="B175" s="207"/>
      <c r="C175" s="208"/>
      <c r="D175" s="209" t="s">
        <v>151</v>
      </c>
      <c r="E175" s="210" t="s">
        <v>1</v>
      </c>
      <c r="F175" s="211" t="s">
        <v>926</v>
      </c>
      <c r="G175" s="208"/>
      <c r="H175" s="212">
        <v>13.8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151</v>
      </c>
      <c r="AU175" s="218" t="s">
        <v>149</v>
      </c>
      <c r="AV175" s="12" t="s">
        <v>149</v>
      </c>
      <c r="AW175" s="12" t="s">
        <v>33</v>
      </c>
      <c r="AX175" s="12" t="s">
        <v>77</v>
      </c>
      <c r="AY175" s="218" t="s">
        <v>142</v>
      </c>
    </row>
    <row r="176" spans="2:65" s="12" customFormat="1" ht="11.25">
      <c r="B176" s="207"/>
      <c r="C176" s="208"/>
      <c r="D176" s="209" t="s">
        <v>151</v>
      </c>
      <c r="E176" s="210" t="s">
        <v>1</v>
      </c>
      <c r="F176" s="211" t="s">
        <v>927</v>
      </c>
      <c r="G176" s="208"/>
      <c r="H176" s="212">
        <v>16.184999999999999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151</v>
      </c>
      <c r="AU176" s="218" t="s">
        <v>149</v>
      </c>
      <c r="AV176" s="12" t="s">
        <v>149</v>
      </c>
      <c r="AW176" s="12" t="s">
        <v>33</v>
      </c>
      <c r="AX176" s="12" t="s">
        <v>77</v>
      </c>
      <c r="AY176" s="218" t="s">
        <v>142</v>
      </c>
    </row>
    <row r="177" spans="2:65" s="12" customFormat="1" ht="11.25">
      <c r="B177" s="207"/>
      <c r="C177" s="208"/>
      <c r="D177" s="209" t="s">
        <v>151</v>
      </c>
      <c r="E177" s="210" t="s">
        <v>1</v>
      </c>
      <c r="F177" s="211" t="s">
        <v>928</v>
      </c>
      <c r="G177" s="208"/>
      <c r="H177" s="212">
        <v>14.773999999999999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151</v>
      </c>
      <c r="AU177" s="218" t="s">
        <v>149</v>
      </c>
      <c r="AV177" s="12" t="s">
        <v>149</v>
      </c>
      <c r="AW177" s="12" t="s">
        <v>33</v>
      </c>
      <c r="AX177" s="12" t="s">
        <v>77</v>
      </c>
      <c r="AY177" s="218" t="s">
        <v>142</v>
      </c>
    </row>
    <row r="178" spans="2:65" s="12" customFormat="1" ht="11.25">
      <c r="B178" s="207"/>
      <c r="C178" s="208"/>
      <c r="D178" s="209" t="s">
        <v>151</v>
      </c>
      <c r="E178" s="210" t="s">
        <v>1</v>
      </c>
      <c r="F178" s="211" t="s">
        <v>929</v>
      </c>
      <c r="G178" s="208"/>
      <c r="H178" s="212">
        <v>8.24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151</v>
      </c>
      <c r="AU178" s="218" t="s">
        <v>149</v>
      </c>
      <c r="AV178" s="12" t="s">
        <v>149</v>
      </c>
      <c r="AW178" s="12" t="s">
        <v>33</v>
      </c>
      <c r="AX178" s="12" t="s">
        <v>77</v>
      </c>
      <c r="AY178" s="218" t="s">
        <v>142</v>
      </c>
    </row>
    <row r="179" spans="2:65" s="12" customFormat="1" ht="11.25">
      <c r="B179" s="207"/>
      <c r="C179" s="208"/>
      <c r="D179" s="209" t="s">
        <v>151</v>
      </c>
      <c r="E179" s="210" t="s">
        <v>1</v>
      </c>
      <c r="F179" s="211" t="s">
        <v>930</v>
      </c>
      <c r="G179" s="208"/>
      <c r="H179" s="212">
        <v>2.2000000000000002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151</v>
      </c>
      <c r="AU179" s="218" t="s">
        <v>149</v>
      </c>
      <c r="AV179" s="12" t="s">
        <v>149</v>
      </c>
      <c r="AW179" s="12" t="s">
        <v>33</v>
      </c>
      <c r="AX179" s="12" t="s">
        <v>77</v>
      </c>
      <c r="AY179" s="218" t="s">
        <v>142</v>
      </c>
    </row>
    <row r="180" spans="2:65" s="12" customFormat="1" ht="11.25">
      <c r="B180" s="207"/>
      <c r="C180" s="208"/>
      <c r="D180" s="209" t="s">
        <v>151</v>
      </c>
      <c r="E180" s="210" t="s">
        <v>1</v>
      </c>
      <c r="F180" s="211" t="s">
        <v>931</v>
      </c>
      <c r="G180" s="208"/>
      <c r="H180" s="212">
        <v>1.53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151</v>
      </c>
      <c r="AU180" s="218" t="s">
        <v>149</v>
      </c>
      <c r="AV180" s="12" t="s">
        <v>149</v>
      </c>
      <c r="AW180" s="12" t="s">
        <v>33</v>
      </c>
      <c r="AX180" s="12" t="s">
        <v>77</v>
      </c>
      <c r="AY180" s="218" t="s">
        <v>142</v>
      </c>
    </row>
    <row r="181" spans="2:65" s="12" customFormat="1" ht="11.25">
      <c r="B181" s="207"/>
      <c r="C181" s="208"/>
      <c r="D181" s="209" t="s">
        <v>151</v>
      </c>
      <c r="E181" s="210" t="s">
        <v>1</v>
      </c>
      <c r="F181" s="211" t="s">
        <v>932</v>
      </c>
      <c r="G181" s="208"/>
      <c r="H181" s="212">
        <v>3.5630000000000002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151</v>
      </c>
      <c r="AU181" s="218" t="s">
        <v>149</v>
      </c>
      <c r="AV181" s="12" t="s">
        <v>149</v>
      </c>
      <c r="AW181" s="12" t="s">
        <v>33</v>
      </c>
      <c r="AX181" s="12" t="s">
        <v>77</v>
      </c>
      <c r="AY181" s="218" t="s">
        <v>142</v>
      </c>
    </row>
    <row r="182" spans="2:65" s="12" customFormat="1" ht="11.25">
      <c r="B182" s="207"/>
      <c r="C182" s="208"/>
      <c r="D182" s="209" t="s">
        <v>151</v>
      </c>
      <c r="E182" s="210" t="s">
        <v>1</v>
      </c>
      <c r="F182" s="211" t="s">
        <v>933</v>
      </c>
      <c r="G182" s="208"/>
      <c r="H182" s="212">
        <v>2.76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151</v>
      </c>
      <c r="AU182" s="218" t="s">
        <v>149</v>
      </c>
      <c r="AV182" s="12" t="s">
        <v>149</v>
      </c>
      <c r="AW182" s="12" t="s">
        <v>33</v>
      </c>
      <c r="AX182" s="12" t="s">
        <v>77</v>
      </c>
      <c r="AY182" s="218" t="s">
        <v>142</v>
      </c>
    </row>
    <row r="183" spans="2:65" s="13" customFormat="1" ht="11.25">
      <c r="B183" s="219"/>
      <c r="C183" s="220"/>
      <c r="D183" s="209" t="s">
        <v>151</v>
      </c>
      <c r="E183" s="221" t="s">
        <v>1</v>
      </c>
      <c r="F183" s="222" t="s">
        <v>157</v>
      </c>
      <c r="G183" s="220"/>
      <c r="H183" s="223">
        <v>63.052000000000007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151</v>
      </c>
      <c r="AU183" s="229" t="s">
        <v>149</v>
      </c>
      <c r="AV183" s="13" t="s">
        <v>87</v>
      </c>
      <c r="AW183" s="13" t="s">
        <v>33</v>
      </c>
      <c r="AX183" s="13" t="s">
        <v>85</v>
      </c>
      <c r="AY183" s="229" t="s">
        <v>142</v>
      </c>
    </row>
    <row r="184" spans="2:65" s="1" customFormat="1" ht="24" customHeight="1">
      <c r="B184" s="34"/>
      <c r="C184" s="194" t="s">
        <v>186</v>
      </c>
      <c r="D184" s="194" t="s">
        <v>144</v>
      </c>
      <c r="E184" s="195" t="s">
        <v>187</v>
      </c>
      <c r="F184" s="196" t="s">
        <v>188</v>
      </c>
      <c r="G184" s="197" t="s">
        <v>147</v>
      </c>
      <c r="H184" s="198">
        <v>186.42</v>
      </c>
      <c r="I184" s="199"/>
      <c r="J184" s="200">
        <f>ROUND(I184*H184,2)</f>
        <v>0</v>
      </c>
      <c r="K184" s="196" t="s">
        <v>160</v>
      </c>
      <c r="L184" s="38"/>
      <c r="M184" s="201" t="s">
        <v>1</v>
      </c>
      <c r="N184" s="202" t="s">
        <v>43</v>
      </c>
      <c r="O184" s="66"/>
      <c r="P184" s="203">
        <f>O184*H184</f>
        <v>0</v>
      </c>
      <c r="Q184" s="203">
        <v>2.5999999999999998E-4</v>
      </c>
      <c r="R184" s="203">
        <f>Q184*H184</f>
        <v>4.846919999999999E-2</v>
      </c>
      <c r="S184" s="203">
        <v>0</v>
      </c>
      <c r="T184" s="204">
        <f>S184*H184</f>
        <v>0</v>
      </c>
      <c r="AR184" s="205" t="s">
        <v>87</v>
      </c>
      <c r="AT184" s="205" t="s">
        <v>144</v>
      </c>
      <c r="AU184" s="205" t="s">
        <v>149</v>
      </c>
      <c r="AY184" s="17" t="s">
        <v>142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7" t="s">
        <v>149</v>
      </c>
      <c r="BK184" s="206">
        <f>ROUND(I184*H184,2)</f>
        <v>0</v>
      </c>
      <c r="BL184" s="17" t="s">
        <v>87</v>
      </c>
      <c r="BM184" s="205" t="s">
        <v>189</v>
      </c>
    </row>
    <row r="185" spans="2:65" s="12" customFormat="1" ht="22.5">
      <c r="B185" s="207"/>
      <c r="C185" s="208"/>
      <c r="D185" s="209" t="s">
        <v>151</v>
      </c>
      <c r="E185" s="210" t="s">
        <v>1</v>
      </c>
      <c r="F185" s="211" t="s">
        <v>934</v>
      </c>
      <c r="G185" s="208"/>
      <c r="H185" s="212">
        <v>31.56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151</v>
      </c>
      <c r="AU185" s="218" t="s">
        <v>149</v>
      </c>
      <c r="AV185" s="12" t="s">
        <v>149</v>
      </c>
      <c r="AW185" s="12" t="s">
        <v>33</v>
      </c>
      <c r="AX185" s="12" t="s">
        <v>77</v>
      </c>
      <c r="AY185" s="218" t="s">
        <v>142</v>
      </c>
    </row>
    <row r="186" spans="2:65" s="12" customFormat="1" ht="22.5">
      <c r="B186" s="207"/>
      <c r="C186" s="208"/>
      <c r="D186" s="209" t="s">
        <v>151</v>
      </c>
      <c r="E186" s="210" t="s">
        <v>1</v>
      </c>
      <c r="F186" s="211" t="s">
        <v>935</v>
      </c>
      <c r="G186" s="208"/>
      <c r="H186" s="212">
        <v>32.58</v>
      </c>
      <c r="I186" s="213"/>
      <c r="J186" s="208"/>
      <c r="K186" s="208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151</v>
      </c>
      <c r="AU186" s="218" t="s">
        <v>149</v>
      </c>
      <c r="AV186" s="12" t="s">
        <v>149</v>
      </c>
      <c r="AW186" s="12" t="s">
        <v>33</v>
      </c>
      <c r="AX186" s="12" t="s">
        <v>77</v>
      </c>
      <c r="AY186" s="218" t="s">
        <v>142</v>
      </c>
    </row>
    <row r="187" spans="2:65" s="12" customFormat="1" ht="22.5">
      <c r="B187" s="207"/>
      <c r="C187" s="208"/>
      <c r="D187" s="209" t="s">
        <v>151</v>
      </c>
      <c r="E187" s="210" t="s">
        <v>1</v>
      </c>
      <c r="F187" s="211" t="s">
        <v>936</v>
      </c>
      <c r="G187" s="208"/>
      <c r="H187" s="212">
        <v>32.03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151</v>
      </c>
      <c r="AU187" s="218" t="s">
        <v>149</v>
      </c>
      <c r="AV187" s="12" t="s">
        <v>149</v>
      </c>
      <c r="AW187" s="12" t="s">
        <v>33</v>
      </c>
      <c r="AX187" s="12" t="s">
        <v>77</v>
      </c>
      <c r="AY187" s="218" t="s">
        <v>142</v>
      </c>
    </row>
    <row r="188" spans="2:65" s="12" customFormat="1" ht="22.5">
      <c r="B188" s="207"/>
      <c r="C188" s="208"/>
      <c r="D188" s="209" t="s">
        <v>151</v>
      </c>
      <c r="E188" s="210" t="s">
        <v>1</v>
      </c>
      <c r="F188" s="211" t="s">
        <v>937</v>
      </c>
      <c r="G188" s="208"/>
      <c r="H188" s="212">
        <v>30.1</v>
      </c>
      <c r="I188" s="213"/>
      <c r="J188" s="208"/>
      <c r="K188" s="208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151</v>
      </c>
      <c r="AU188" s="218" t="s">
        <v>149</v>
      </c>
      <c r="AV188" s="12" t="s">
        <v>149</v>
      </c>
      <c r="AW188" s="12" t="s">
        <v>33</v>
      </c>
      <c r="AX188" s="12" t="s">
        <v>77</v>
      </c>
      <c r="AY188" s="218" t="s">
        <v>142</v>
      </c>
    </row>
    <row r="189" spans="2:65" s="12" customFormat="1" ht="11.25">
      <c r="B189" s="207"/>
      <c r="C189" s="208"/>
      <c r="D189" s="209" t="s">
        <v>151</v>
      </c>
      <c r="E189" s="210" t="s">
        <v>1</v>
      </c>
      <c r="F189" s="211" t="s">
        <v>938</v>
      </c>
      <c r="G189" s="208"/>
      <c r="H189" s="212">
        <v>14.3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151</v>
      </c>
      <c r="AU189" s="218" t="s">
        <v>149</v>
      </c>
      <c r="AV189" s="12" t="s">
        <v>149</v>
      </c>
      <c r="AW189" s="12" t="s">
        <v>33</v>
      </c>
      <c r="AX189" s="12" t="s">
        <v>77</v>
      </c>
      <c r="AY189" s="218" t="s">
        <v>142</v>
      </c>
    </row>
    <row r="190" spans="2:65" s="12" customFormat="1" ht="11.25">
      <c r="B190" s="207"/>
      <c r="C190" s="208"/>
      <c r="D190" s="209" t="s">
        <v>151</v>
      </c>
      <c r="E190" s="210" t="s">
        <v>1</v>
      </c>
      <c r="F190" s="211" t="s">
        <v>939</v>
      </c>
      <c r="G190" s="208"/>
      <c r="H190" s="212">
        <v>12.05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151</v>
      </c>
      <c r="AU190" s="218" t="s">
        <v>149</v>
      </c>
      <c r="AV190" s="12" t="s">
        <v>149</v>
      </c>
      <c r="AW190" s="12" t="s">
        <v>33</v>
      </c>
      <c r="AX190" s="12" t="s">
        <v>77</v>
      </c>
      <c r="AY190" s="218" t="s">
        <v>142</v>
      </c>
    </row>
    <row r="191" spans="2:65" s="12" customFormat="1" ht="22.5">
      <c r="B191" s="207"/>
      <c r="C191" s="208"/>
      <c r="D191" s="209" t="s">
        <v>151</v>
      </c>
      <c r="E191" s="210" t="s">
        <v>1</v>
      </c>
      <c r="F191" s="211" t="s">
        <v>940</v>
      </c>
      <c r="G191" s="208"/>
      <c r="H191" s="212">
        <v>16.05</v>
      </c>
      <c r="I191" s="213"/>
      <c r="J191" s="208"/>
      <c r="K191" s="208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151</v>
      </c>
      <c r="AU191" s="218" t="s">
        <v>149</v>
      </c>
      <c r="AV191" s="12" t="s">
        <v>149</v>
      </c>
      <c r="AW191" s="12" t="s">
        <v>33</v>
      </c>
      <c r="AX191" s="12" t="s">
        <v>77</v>
      </c>
      <c r="AY191" s="218" t="s">
        <v>142</v>
      </c>
    </row>
    <row r="192" spans="2:65" s="12" customFormat="1" ht="11.25">
      <c r="B192" s="207"/>
      <c r="C192" s="208"/>
      <c r="D192" s="209" t="s">
        <v>151</v>
      </c>
      <c r="E192" s="210" t="s">
        <v>1</v>
      </c>
      <c r="F192" s="211" t="s">
        <v>941</v>
      </c>
      <c r="G192" s="208"/>
      <c r="H192" s="212">
        <v>17.75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151</v>
      </c>
      <c r="AU192" s="218" t="s">
        <v>149</v>
      </c>
      <c r="AV192" s="12" t="s">
        <v>149</v>
      </c>
      <c r="AW192" s="12" t="s">
        <v>33</v>
      </c>
      <c r="AX192" s="12" t="s">
        <v>77</v>
      </c>
      <c r="AY192" s="218" t="s">
        <v>142</v>
      </c>
    </row>
    <row r="193" spans="2:65" s="13" customFormat="1" ht="11.25">
      <c r="B193" s="219"/>
      <c r="C193" s="220"/>
      <c r="D193" s="209" t="s">
        <v>151</v>
      </c>
      <c r="E193" s="221" t="s">
        <v>1</v>
      </c>
      <c r="F193" s="222" t="s">
        <v>157</v>
      </c>
      <c r="G193" s="220"/>
      <c r="H193" s="223">
        <v>186.42000000000004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151</v>
      </c>
      <c r="AU193" s="229" t="s">
        <v>149</v>
      </c>
      <c r="AV193" s="13" t="s">
        <v>87</v>
      </c>
      <c r="AW193" s="13" t="s">
        <v>33</v>
      </c>
      <c r="AX193" s="13" t="s">
        <v>85</v>
      </c>
      <c r="AY193" s="229" t="s">
        <v>142</v>
      </c>
    </row>
    <row r="194" spans="2:65" s="1" customFormat="1" ht="24" customHeight="1">
      <c r="B194" s="34"/>
      <c r="C194" s="194" t="s">
        <v>197</v>
      </c>
      <c r="D194" s="194" t="s">
        <v>144</v>
      </c>
      <c r="E194" s="195" t="s">
        <v>198</v>
      </c>
      <c r="F194" s="196" t="s">
        <v>199</v>
      </c>
      <c r="G194" s="197" t="s">
        <v>147</v>
      </c>
      <c r="H194" s="198">
        <v>186.42</v>
      </c>
      <c r="I194" s="199"/>
      <c r="J194" s="200">
        <f>ROUND(I194*H194,2)</f>
        <v>0</v>
      </c>
      <c r="K194" s="196" t="s">
        <v>160</v>
      </c>
      <c r="L194" s="38"/>
      <c r="M194" s="201" t="s">
        <v>1</v>
      </c>
      <c r="N194" s="202" t="s">
        <v>43</v>
      </c>
      <c r="O194" s="66"/>
      <c r="P194" s="203">
        <f>O194*H194</f>
        <v>0</v>
      </c>
      <c r="Q194" s="203">
        <v>4.3800000000000002E-3</v>
      </c>
      <c r="R194" s="203">
        <f>Q194*H194</f>
        <v>0.81651960000000001</v>
      </c>
      <c r="S194" s="203">
        <v>0</v>
      </c>
      <c r="T194" s="204">
        <f>S194*H194</f>
        <v>0</v>
      </c>
      <c r="AR194" s="205" t="s">
        <v>87</v>
      </c>
      <c r="AT194" s="205" t="s">
        <v>144</v>
      </c>
      <c r="AU194" s="205" t="s">
        <v>149</v>
      </c>
      <c r="AY194" s="17" t="s">
        <v>142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7" t="s">
        <v>149</v>
      </c>
      <c r="BK194" s="206">
        <f>ROUND(I194*H194,2)</f>
        <v>0</v>
      </c>
      <c r="BL194" s="17" t="s">
        <v>87</v>
      </c>
      <c r="BM194" s="205" t="s">
        <v>200</v>
      </c>
    </row>
    <row r="195" spans="2:65" s="12" customFormat="1" ht="22.5">
      <c r="B195" s="207"/>
      <c r="C195" s="208"/>
      <c r="D195" s="209" t="s">
        <v>151</v>
      </c>
      <c r="E195" s="210" t="s">
        <v>1</v>
      </c>
      <c r="F195" s="211" t="s">
        <v>934</v>
      </c>
      <c r="G195" s="208"/>
      <c r="H195" s="212">
        <v>31.56</v>
      </c>
      <c r="I195" s="213"/>
      <c r="J195" s="208"/>
      <c r="K195" s="208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151</v>
      </c>
      <c r="AU195" s="218" t="s">
        <v>149</v>
      </c>
      <c r="AV195" s="12" t="s">
        <v>149</v>
      </c>
      <c r="AW195" s="12" t="s">
        <v>33</v>
      </c>
      <c r="AX195" s="12" t="s">
        <v>77</v>
      </c>
      <c r="AY195" s="218" t="s">
        <v>142</v>
      </c>
    </row>
    <row r="196" spans="2:65" s="12" customFormat="1" ht="22.5">
      <c r="B196" s="207"/>
      <c r="C196" s="208"/>
      <c r="D196" s="209" t="s">
        <v>151</v>
      </c>
      <c r="E196" s="210" t="s">
        <v>1</v>
      </c>
      <c r="F196" s="211" t="s">
        <v>935</v>
      </c>
      <c r="G196" s="208"/>
      <c r="H196" s="212">
        <v>32.58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151</v>
      </c>
      <c r="AU196" s="218" t="s">
        <v>149</v>
      </c>
      <c r="AV196" s="12" t="s">
        <v>149</v>
      </c>
      <c r="AW196" s="12" t="s">
        <v>33</v>
      </c>
      <c r="AX196" s="12" t="s">
        <v>77</v>
      </c>
      <c r="AY196" s="218" t="s">
        <v>142</v>
      </c>
    </row>
    <row r="197" spans="2:65" s="12" customFormat="1" ht="22.5">
      <c r="B197" s="207"/>
      <c r="C197" s="208"/>
      <c r="D197" s="209" t="s">
        <v>151</v>
      </c>
      <c r="E197" s="210" t="s">
        <v>1</v>
      </c>
      <c r="F197" s="211" t="s">
        <v>936</v>
      </c>
      <c r="G197" s="208"/>
      <c r="H197" s="212">
        <v>32.03</v>
      </c>
      <c r="I197" s="213"/>
      <c r="J197" s="208"/>
      <c r="K197" s="208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151</v>
      </c>
      <c r="AU197" s="218" t="s">
        <v>149</v>
      </c>
      <c r="AV197" s="12" t="s">
        <v>149</v>
      </c>
      <c r="AW197" s="12" t="s">
        <v>33</v>
      </c>
      <c r="AX197" s="12" t="s">
        <v>77</v>
      </c>
      <c r="AY197" s="218" t="s">
        <v>142</v>
      </c>
    </row>
    <row r="198" spans="2:65" s="12" customFormat="1" ht="22.5">
      <c r="B198" s="207"/>
      <c r="C198" s="208"/>
      <c r="D198" s="209" t="s">
        <v>151</v>
      </c>
      <c r="E198" s="210" t="s">
        <v>1</v>
      </c>
      <c r="F198" s="211" t="s">
        <v>937</v>
      </c>
      <c r="G198" s="208"/>
      <c r="H198" s="212">
        <v>30.1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151</v>
      </c>
      <c r="AU198" s="218" t="s">
        <v>149</v>
      </c>
      <c r="AV198" s="12" t="s">
        <v>149</v>
      </c>
      <c r="AW198" s="12" t="s">
        <v>33</v>
      </c>
      <c r="AX198" s="12" t="s">
        <v>77</v>
      </c>
      <c r="AY198" s="218" t="s">
        <v>142</v>
      </c>
    </row>
    <row r="199" spans="2:65" s="12" customFormat="1" ht="11.25">
      <c r="B199" s="207"/>
      <c r="C199" s="208"/>
      <c r="D199" s="209" t="s">
        <v>151</v>
      </c>
      <c r="E199" s="210" t="s">
        <v>1</v>
      </c>
      <c r="F199" s="211" t="s">
        <v>938</v>
      </c>
      <c r="G199" s="208"/>
      <c r="H199" s="212">
        <v>14.3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151</v>
      </c>
      <c r="AU199" s="218" t="s">
        <v>149</v>
      </c>
      <c r="AV199" s="12" t="s">
        <v>149</v>
      </c>
      <c r="AW199" s="12" t="s">
        <v>33</v>
      </c>
      <c r="AX199" s="12" t="s">
        <v>77</v>
      </c>
      <c r="AY199" s="218" t="s">
        <v>142</v>
      </c>
    </row>
    <row r="200" spans="2:65" s="12" customFormat="1" ht="11.25">
      <c r="B200" s="207"/>
      <c r="C200" s="208"/>
      <c r="D200" s="209" t="s">
        <v>151</v>
      </c>
      <c r="E200" s="210" t="s">
        <v>1</v>
      </c>
      <c r="F200" s="211" t="s">
        <v>939</v>
      </c>
      <c r="G200" s="208"/>
      <c r="H200" s="212">
        <v>12.05</v>
      </c>
      <c r="I200" s="213"/>
      <c r="J200" s="208"/>
      <c r="K200" s="208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151</v>
      </c>
      <c r="AU200" s="218" t="s">
        <v>149</v>
      </c>
      <c r="AV200" s="12" t="s">
        <v>149</v>
      </c>
      <c r="AW200" s="12" t="s">
        <v>33</v>
      </c>
      <c r="AX200" s="12" t="s">
        <v>77</v>
      </c>
      <c r="AY200" s="218" t="s">
        <v>142</v>
      </c>
    </row>
    <row r="201" spans="2:65" s="12" customFormat="1" ht="22.5">
      <c r="B201" s="207"/>
      <c r="C201" s="208"/>
      <c r="D201" s="209" t="s">
        <v>151</v>
      </c>
      <c r="E201" s="210" t="s">
        <v>1</v>
      </c>
      <c r="F201" s="211" t="s">
        <v>940</v>
      </c>
      <c r="G201" s="208"/>
      <c r="H201" s="212">
        <v>16.05</v>
      </c>
      <c r="I201" s="213"/>
      <c r="J201" s="208"/>
      <c r="K201" s="208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151</v>
      </c>
      <c r="AU201" s="218" t="s">
        <v>149</v>
      </c>
      <c r="AV201" s="12" t="s">
        <v>149</v>
      </c>
      <c r="AW201" s="12" t="s">
        <v>33</v>
      </c>
      <c r="AX201" s="12" t="s">
        <v>77</v>
      </c>
      <c r="AY201" s="218" t="s">
        <v>142</v>
      </c>
    </row>
    <row r="202" spans="2:65" s="12" customFormat="1" ht="11.25">
      <c r="B202" s="207"/>
      <c r="C202" s="208"/>
      <c r="D202" s="209" t="s">
        <v>151</v>
      </c>
      <c r="E202" s="210" t="s">
        <v>1</v>
      </c>
      <c r="F202" s="211" t="s">
        <v>941</v>
      </c>
      <c r="G202" s="208"/>
      <c r="H202" s="212">
        <v>17.75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151</v>
      </c>
      <c r="AU202" s="218" t="s">
        <v>149</v>
      </c>
      <c r="AV202" s="12" t="s">
        <v>149</v>
      </c>
      <c r="AW202" s="12" t="s">
        <v>33</v>
      </c>
      <c r="AX202" s="12" t="s">
        <v>77</v>
      </c>
      <c r="AY202" s="218" t="s">
        <v>142</v>
      </c>
    </row>
    <row r="203" spans="2:65" s="13" customFormat="1" ht="11.25">
      <c r="B203" s="219"/>
      <c r="C203" s="220"/>
      <c r="D203" s="209" t="s">
        <v>151</v>
      </c>
      <c r="E203" s="221" t="s">
        <v>1</v>
      </c>
      <c r="F203" s="222" t="s">
        <v>157</v>
      </c>
      <c r="G203" s="220"/>
      <c r="H203" s="223">
        <v>186.42000000000004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151</v>
      </c>
      <c r="AU203" s="229" t="s">
        <v>149</v>
      </c>
      <c r="AV203" s="13" t="s">
        <v>87</v>
      </c>
      <c r="AW203" s="13" t="s">
        <v>33</v>
      </c>
      <c r="AX203" s="13" t="s">
        <v>85</v>
      </c>
      <c r="AY203" s="229" t="s">
        <v>142</v>
      </c>
    </row>
    <row r="204" spans="2:65" s="1" customFormat="1" ht="24" customHeight="1">
      <c r="B204" s="34"/>
      <c r="C204" s="194" t="s">
        <v>201</v>
      </c>
      <c r="D204" s="194" t="s">
        <v>144</v>
      </c>
      <c r="E204" s="195" t="s">
        <v>202</v>
      </c>
      <c r="F204" s="196" t="s">
        <v>203</v>
      </c>
      <c r="G204" s="197" t="s">
        <v>147</v>
      </c>
      <c r="H204" s="198">
        <v>157.52000000000001</v>
      </c>
      <c r="I204" s="199"/>
      <c r="J204" s="200">
        <f>ROUND(I204*H204,2)</f>
        <v>0</v>
      </c>
      <c r="K204" s="196" t="s">
        <v>160</v>
      </c>
      <c r="L204" s="38"/>
      <c r="M204" s="201" t="s">
        <v>1</v>
      </c>
      <c r="N204" s="202" t="s">
        <v>43</v>
      </c>
      <c r="O204" s="66"/>
      <c r="P204" s="203">
        <f>O204*H204</f>
        <v>0</v>
      </c>
      <c r="Q204" s="203">
        <v>3.0000000000000001E-3</v>
      </c>
      <c r="R204" s="203">
        <f>Q204*H204</f>
        <v>0.47256000000000004</v>
      </c>
      <c r="S204" s="203">
        <v>0</v>
      </c>
      <c r="T204" s="204">
        <f>S204*H204</f>
        <v>0</v>
      </c>
      <c r="AR204" s="205" t="s">
        <v>87</v>
      </c>
      <c r="AT204" s="205" t="s">
        <v>144</v>
      </c>
      <c r="AU204" s="205" t="s">
        <v>149</v>
      </c>
      <c r="AY204" s="17" t="s">
        <v>142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7" t="s">
        <v>149</v>
      </c>
      <c r="BK204" s="206">
        <f>ROUND(I204*H204,2)</f>
        <v>0</v>
      </c>
      <c r="BL204" s="17" t="s">
        <v>87</v>
      </c>
      <c r="BM204" s="205" t="s">
        <v>204</v>
      </c>
    </row>
    <row r="205" spans="2:65" s="12" customFormat="1" ht="22.5">
      <c r="B205" s="207"/>
      <c r="C205" s="208"/>
      <c r="D205" s="209" t="s">
        <v>151</v>
      </c>
      <c r="E205" s="210" t="s">
        <v>1</v>
      </c>
      <c r="F205" s="211" t="s">
        <v>934</v>
      </c>
      <c r="G205" s="208"/>
      <c r="H205" s="212">
        <v>31.56</v>
      </c>
      <c r="I205" s="213"/>
      <c r="J205" s="208"/>
      <c r="K205" s="208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151</v>
      </c>
      <c r="AU205" s="218" t="s">
        <v>149</v>
      </c>
      <c r="AV205" s="12" t="s">
        <v>149</v>
      </c>
      <c r="AW205" s="12" t="s">
        <v>33</v>
      </c>
      <c r="AX205" s="12" t="s">
        <v>77</v>
      </c>
      <c r="AY205" s="218" t="s">
        <v>142</v>
      </c>
    </row>
    <row r="206" spans="2:65" s="12" customFormat="1" ht="22.5">
      <c r="B206" s="207"/>
      <c r="C206" s="208"/>
      <c r="D206" s="209" t="s">
        <v>151</v>
      </c>
      <c r="E206" s="210" t="s">
        <v>1</v>
      </c>
      <c r="F206" s="211" t="s">
        <v>935</v>
      </c>
      <c r="G206" s="208"/>
      <c r="H206" s="212">
        <v>32.58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151</v>
      </c>
      <c r="AU206" s="218" t="s">
        <v>149</v>
      </c>
      <c r="AV206" s="12" t="s">
        <v>149</v>
      </c>
      <c r="AW206" s="12" t="s">
        <v>33</v>
      </c>
      <c r="AX206" s="12" t="s">
        <v>77</v>
      </c>
      <c r="AY206" s="218" t="s">
        <v>142</v>
      </c>
    </row>
    <row r="207" spans="2:65" s="12" customFormat="1" ht="22.5">
      <c r="B207" s="207"/>
      <c r="C207" s="208"/>
      <c r="D207" s="209" t="s">
        <v>151</v>
      </c>
      <c r="E207" s="210" t="s">
        <v>1</v>
      </c>
      <c r="F207" s="211" t="s">
        <v>936</v>
      </c>
      <c r="G207" s="208"/>
      <c r="H207" s="212">
        <v>32.03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151</v>
      </c>
      <c r="AU207" s="218" t="s">
        <v>149</v>
      </c>
      <c r="AV207" s="12" t="s">
        <v>149</v>
      </c>
      <c r="AW207" s="12" t="s">
        <v>33</v>
      </c>
      <c r="AX207" s="12" t="s">
        <v>77</v>
      </c>
      <c r="AY207" s="218" t="s">
        <v>142</v>
      </c>
    </row>
    <row r="208" spans="2:65" s="12" customFormat="1" ht="22.5">
      <c r="B208" s="207"/>
      <c r="C208" s="208"/>
      <c r="D208" s="209" t="s">
        <v>151</v>
      </c>
      <c r="E208" s="210" t="s">
        <v>1</v>
      </c>
      <c r="F208" s="211" t="s">
        <v>937</v>
      </c>
      <c r="G208" s="208"/>
      <c r="H208" s="212">
        <v>30.1</v>
      </c>
      <c r="I208" s="213"/>
      <c r="J208" s="208"/>
      <c r="K208" s="208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151</v>
      </c>
      <c r="AU208" s="218" t="s">
        <v>149</v>
      </c>
      <c r="AV208" s="12" t="s">
        <v>149</v>
      </c>
      <c r="AW208" s="12" t="s">
        <v>33</v>
      </c>
      <c r="AX208" s="12" t="s">
        <v>77</v>
      </c>
      <c r="AY208" s="218" t="s">
        <v>142</v>
      </c>
    </row>
    <row r="209" spans="2:65" s="12" customFormat="1" ht="11.25">
      <c r="B209" s="207"/>
      <c r="C209" s="208"/>
      <c r="D209" s="209" t="s">
        <v>151</v>
      </c>
      <c r="E209" s="210" t="s">
        <v>1</v>
      </c>
      <c r="F209" s="211" t="s">
        <v>938</v>
      </c>
      <c r="G209" s="208"/>
      <c r="H209" s="212">
        <v>14.3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151</v>
      </c>
      <c r="AU209" s="218" t="s">
        <v>149</v>
      </c>
      <c r="AV209" s="12" t="s">
        <v>149</v>
      </c>
      <c r="AW209" s="12" t="s">
        <v>33</v>
      </c>
      <c r="AX209" s="12" t="s">
        <v>77</v>
      </c>
      <c r="AY209" s="218" t="s">
        <v>142</v>
      </c>
    </row>
    <row r="210" spans="2:65" s="12" customFormat="1" ht="11.25">
      <c r="B210" s="207"/>
      <c r="C210" s="208"/>
      <c r="D210" s="209" t="s">
        <v>151</v>
      </c>
      <c r="E210" s="210" t="s">
        <v>1</v>
      </c>
      <c r="F210" s="211" t="s">
        <v>939</v>
      </c>
      <c r="G210" s="208"/>
      <c r="H210" s="212">
        <v>12.05</v>
      </c>
      <c r="I210" s="213"/>
      <c r="J210" s="208"/>
      <c r="K210" s="208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151</v>
      </c>
      <c r="AU210" s="218" t="s">
        <v>149</v>
      </c>
      <c r="AV210" s="12" t="s">
        <v>149</v>
      </c>
      <c r="AW210" s="12" t="s">
        <v>33</v>
      </c>
      <c r="AX210" s="12" t="s">
        <v>77</v>
      </c>
      <c r="AY210" s="218" t="s">
        <v>142</v>
      </c>
    </row>
    <row r="211" spans="2:65" s="12" customFormat="1" ht="11.25">
      <c r="B211" s="207"/>
      <c r="C211" s="208"/>
      <c r="D211" s="209" t="s">
        <v>151</v>
      </c>
      <c r="E211" s="210" t="s">
        <v>1</v>
      </c>
      <c r="F211" s="211" t="s">
        <v>942</v>
      </c>
      <c r="G211" s="208"/>
      <c r="H211" s="212">
        <v>2.415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151</v>
      </c>
      <c r="AU211" s="218" t="s">
        <v>149</v>
      </c>
      <c r="AV211" s="12" t="s">
        <v>149</v>
      </c>
      <c r="AW211" s="12" t="s">
        <v>33</v>
      </c>
      <c r="AX211" s="12" t="s">
        <v>77</v>
      </c>
      <c r="AY211" s="218" t="s">
        <v>142</v>
      </c>
    </row>
    <row r="212" spans="2:65" s="12" customFormat="1" ht="11.25">
      <c r="B212" s="207"/>
      <c r="C212" s="208"/>
      <c r="D212" s="209" t="s">
        <v>151</v>
      </c>
      <c r="E212" s="210" t="s">
        <v>1</v>
      </c>
      <c r="F212" s="211" t="s">
        <v>943</v>
      </c>
      <c r="G212" s="208"/>
      <c r="H212" s="212">
        <v>2.4849999999999999</v>
      </c>
      <c r="I212" s="213"/>
      <c r="J212" s="208"/>
      <c r="K212" s="208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151</v>
      </c>
      <c r="AU212" s="218" t="s">
        <v>149</v>
      </c>
      <c r="AV212" s="12" t="s">
        <v>149</v>
      </c>
      <c r="AW212" s="12" t="s">
        <v>33</v>
      </c>
      <c r="AX212" s="12" t="s">
        <v>77</v>
      </c>
      <c r="AY212" s="218" t="s">
        <v>142</v>
      </c>
    </row>
    <row r="213" spans="2:65" s="13" customFormat="1" ht="11.25">
      <c r="B213" s="219"/>
      <c r="C213" s="220"/>
      <c r="D213" s="209" t="s">
        <v>151</v>
      </c>
      <c r="E213" s="221" t="s">
        <v>1</v>
      </c>
      <c r="F213" s="222" t="s">
        <v>157</v>
      </c>
      <c r="G213" s="220"/>
      <c r="H213" s="223">
        <v>157.52000000000004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151</v>
      </c>
      <c r="AU213" s="229" t="s">
        <v>149</v>
      </c>
      <c r="AV213" s="13" t="s">
        <v>87</v>
      </c>
      <c r="AW213" s="13" t="s">
        <v>33</v>
      </c>
      <c r="AX213" s="13" t="s">
        <v>85</v>
      </c>
      <c r="AY213" s="229" t="s">
        <v>142</v>
      </c>
    </row>
    <row r="214" spans="2:65" s="1" customFormat="1" ht="24" customHeight="1">
      <c r="B214" s="34"/>
      <c r="C214" s="194" t="s">
        <v>207</v>
      </c>
      <c r="D214" s="194" t="s">
        <v>144</v>
      </c>
      <c r="E214" s="195" t="s">
        <v>208</v>
      </c>
      <c r="F214" s="196" t="s">
        <v>209</v>
      </c>
      <c r="G214" s="197" t="s">
        <v>147</v>
      </c>
      <c r="H214" s="198">
        <v>33.799999999999997</v>
      </c>
      <c r="I214" s="199"/>
      <c r="J214" s="200">
        <f>ROUND(I214*H214,2)</f>
        <v>0</v>
      </c>
      <c r="K214" s="196" t="s">
        <v>160</v>
      </c>
      <c r="L214" s="38"/>
      <c r="M214" s="201" t="s">
        <v>1</v>
      </c>
      <c r="N214" s="202" t="s">
        <v>43</v>
      </c>
      <c r="O214" s="66"/>
      <c r="P214" s="203">
        <f>O214*H214</f>
        <v>0</v>
      </c>
      <c r="Q214" s="203">
        <v>1.54E-2</v>
      </c>
      <c r="R214" s="203">
        <f>Q214*H214</f>
        <v>0.52051999999999998</v>
      </c>
      <c r="S214" s="203">
        <v>0</v>
      </c>
      <c r="T214" s="204">
        <f>S214*H214</f>
        <v>0</v>
      </c>
      <c r="AR214" s="205" t="s">
        <v>87</v>
      </c>
      <c r="AT214" s="205" t="s">
        <v>144</v>
      </c>
      <c r="AU214" s="205" t="s">
        <v>149</v>
      </c>
      <c r="AY214" s="17" t="s">
        <v>142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7" t="s">
        <v>149</v>
      </c>
      <c r="BK214" s="206">
        <f>ROUND(I214*H214,2)</f>
        <v>0</v>
      </c>
      <c r="BL214" s="17" t="s">
        <v>87</v>
      </c>
      <c r="BM214" s="205" t="s">
        <v>210</v>
      </c>
    </row>
    <row r="215" spans="2:65" s="14" customFormat="1" ht="11.25">
      <c r="B215" s="230"/>
      <c r="C215" s="231"/>
      <c r="D215" s="209" t="s">
        <v>151</v>
      </c>
      <c r="E215" s="232" t="s">
        <v>1</v>
      </c>
      <c r="F215" s="233" t="s">
        <v>211</v>
      </c>
      <c r="G215" s="231"/>
      <c r="H215" s="232" t="s">
        <v>1</v>
      </c>
      <c r="I215" s="234"/>
      <c r="J215" s="231"/>
      <c r="K215" s="231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151</v>
      </c>
      <c r="AU215" s="239" t="s">
        <v>149</v>
      </c>
      <c r="AV215" s="14" t="s">
        <v>85</v>
      </c>
      <c r="AW215" s="14" t="s">
        <v>33</v>
      </c>
      <c r="AX215" s="14" t="s">
        <v>77</v>
      </c>
      <c r="AY215" s="239" t="s">
        <v>142</v>
      </c>
    </row>
    <row r="216" spans="2:65" s="12" customFormat="1" ht="11.25">
      <c r="B216" s="207"/>
      <c r="C216" s="208"/>
      <c r="D216" s="209" t="s">
        <v>151</v>
      </c>
      <c r="E216" s="210" t="s">
        <v>1</v>
      </c>
      <c r="F216" s="211" t="s">
        <v>944</v>
      </c>
      <c r="G216" s="208"/>
      <c r="H216" s="212">
        <v>13.85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151</v>
      </c>
      <c r="AU216" s="218" t="s">
        <v>149</v>
      </c>
      <c r="AV216" s="12" t="s">
        <v>149</v>
      </c>
      <c r="AW216" s="12" t="s">
        <v>33</v>
      </c>
      <c r="AX216" s="12" t="s">
        <v>77</v>
      </c>
      <c r="AY216" s="218" t="s">
        <v>142</v>
      </c>
    </row>
    <row r="217" spans="2:65" s="12" customFormat="1" ht="11.25">
      <c r="B217" s="207"/>
      <c r="C217" s="208"/>
      <c r="D217" s="209" t="s">
        <v>151</v>
      </c>
      <c r="E217" s="210" t="s">
        <v>1</v>
      </c>
      <c r="F217" s="211" t="s">
        <v>945</v>
      </c>
      <c r="G217" s="208"/>
      <c r="H217" s="212">
        <v>2.2000000000000002</v>
      </c>
      <c r="I217" s="213"/>
      <c r="J217" s="208"/>
      <c r="K217" s="208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151</v>
      </c>
      <c r="AU217" s="218" t="s">
        <v>149</v>
      </c>
      <c r="AV217" s="12" t="s">
        <v>149</v>
      </c>
      <c r="AW217" s="12" t="s">
        <v>33</v>
      </c>
      <c r="AX217" s="12" t="s">
        <v>77</v>
      </c>
      <c r="AY217" s="218" t="s">
        <v>142</v>
      </c>
    </row>
    <row r="218" spans="2:65" s="14" customFormat="1" ht="11.25">
      <c r="B218" s="230"/>
      <c r="C218" s="231"/>
      <c r="D218" s="209" t="s">
        <v>151</v>
      </c>
      <c r="E218" s="232" t="s">
        <v>1</v>
      </c>
      <c r="F218" s="233" t="s">
        <v>213</v>
      </c>
      <c r="G218" s="231"/>
      <c r="H218" s="232" t="s">
        <v>1</v>
      </c>
      <c r="I218" s="234"/>
      <c r="J218" s="231"/>
      <c r="K218" s="231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151</v>
      </c>
      <c r="AU218" s="239" t="s">
        <v>149</v>
      </c>
      <c r="AV218" s="14" t="s">
        <v>85</v>
      </c>
      <c r="AW218" s="14" t="s">
        <v>33</v>
      </c>
      <c r="AX218" s="14" t="s">
        <v>77</v>
      </c>
      <c r="AY218" s="239" t="s">
        <v>142</v>
      </c>
    </row>
    <row r="219" spans="2:65" s="12" customFormat="1" ht="11.25">
      <c r="B219" s="207"/>
      <c r="C219" s="208"/>
      <c r="D219" s="209" t="s">
        <v>151</v>
      </c>
      <c r="E219" s="210" t="s">
        <v>1</v>
      </c>
      <c r="F219" s="211" t="s">
        <v>946</v>
      </c>
      <c r="G219" s="208"/>
      <c r="H219" s="212">
        <v>17.75</v>
      </c>
      <c r="I219" s="213"/>
      <c r="J219" s="208"/>
      <c r="K219" s="208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151</v>
      </c>
      <c r="AU219" s="218" t="s">
        <v>149</v>
      </c>
      <c r="AV219" s="12" t="s">
        <v>149</v>
      </c>
      <c r="AW219" s="12" t="s">
        <v>33</v>
      </c>
      <c r="AX219" s="12" t="s">
        <v>77</v>
      </c>
      <c r="AY219" s="218" t="s">
        <v>142</v>
      </c>
    </row>
    <row r="220" spans="2:65" s="13" customFormat="1" ht="11.25">
      <c r="B220" s="219"/>
      <c r="C220" s="220"/>
      <c r="D220" s="209" t="s">
        <v>151</v>
      </c>
      <c r="E220" s="221" t="s">
        <v>1</v>
      </c>
      <c r="F220" s="222" t="s">
        <v>157</v>
      </c>
      <c r="G220" s="220"/>
      <c r="H220" s="223">
        <v>33.799999999999997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151</v>
      </c>
      <c r="AU220" s="229" t="s">
        <v>149</v>
      </c>
      <c r="AV220" s="13" t="s">
        <v>87</v>
      </c>
      <c r="AW220" s="13" t="s">
        <v>33</v>
      </c>
      <c r="AX220" s="13" t="s">
        <v>85</v>
      </c>
      <c r="AY220" s="229" t="s">
        <v>142</v>
      </c>
    </row>
    <row r="221" spans="2:65" s="1" customFormat="1" ht="24" customHeight="1">
      <c r="B221" s="34"/>
      <c r="C221" s="194" t="s">
        <v>215</v>
      </c>
      <c r="D221" s="194" t="s">
        <v>144</v>
      </c>
      <c r="E221" s="195" t="s">
        <v>216</v>
      </c>
      <c r="F221" s="196" t="s">
        <v>217</v>
      </c>
      <c r="G221" s="197" t="s">
        <v>147</v>
      </c>
      <c r="H221" s="198">
        <v>2.2000000000000002</v>
      </c>
      <c r="I221" s="199"/>
      <c r="J221" s="200">
        <f>ROUND(I221*H221,2)</f>
        <v>0</v>
      </c>
      <c r="K221" s="196" t="s">
        <v>160</v>
      </c>
      <c r="L221" s="38"/>
      <c r="M221" s="201" t="s">
        <v>1</v>
      </c>
      <c r="N221" s="202" t="s">
        <v>43</v>
      </c>
      <c r="O221" s="66"/>
      <c r="P221" s="203">
        <f>O221*H221</f>
        <v>0</v>
      </c>
      <c r="Q221" s="203">
        <v>3.8199999999999998E-2</v>
      </c>
      <c r="R221" s="203">
        <f>Q221*H221</f>
        <v>8.4040000000000004E-2</v>
      </c>
      <c r="S221" s="203">
        <v>0</v>
      </c>
      <c r="T221" s="204">
        <f>S221*H221</f>
        <v>0</v>
      </c>
      <c r="AR221" s="205" t="s">
        <v>87</v>
      </c>
      <c r="AT221" s="205" t="s">
        <v>144</v>
      </c>
      <c r="AU221" s="205" t="s">
        <v>149</v>
      </c>
      <c r="AY221" s="17" t="s">
        <v>142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7" t="s">
        <v>149</v>
      </c>
      <c r="BK221" s="206">
        <f>ROUND(I221*H221,2)</f>
        <v>0</v>
      </c>
      <c r="BL221" s="17" t="s">
        <v>87</v>
      </c>
      <c r="BM221" s="205" t="s">
        <v>218</v>
      </c>
    </row>
    <row r="222" spans="2:65" s="14" customFormat="1" ht="11.25">
      <c r="B222" s="230"/>
      <c r="C222" s="231"/>
      <c r="D222" s="209" t="s">
        <v>151</v>
      </c>
      <c r="E222" s="232" t="s">
        <v>1</v>
      </c>
      <c r="F222" s="233" t="s">
        <v>219</v>
      </c>
      <c r="G222" s="231"/>
      <c r="H222" s="232" t="s">
        <v>1</v>
      </c>
      <c r="I222" s="234"/>
      <c r="J222" s="231"/>
      <c r="K222" s="231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151</v>
      </c>
      <c r="AU222" s="239" t="s">
        <v>149</v>
      </c>
      <c r="AV222" s="14" t="s">
        <v>85</v>
      </c>
      <c r="AW222" s="14" t="s">
        <v>33</v>
      </c>
      <c r="AX222" s="14" t="s">
        <v>77</v>
      </c>
      <c r="AY222" s="239" t="s">
        <v>142</v>
      </c>
    </row>
    <row r="223" spans="2:65" s="12" customFormat="1" ht="11.25">
      <c r="B223" s="207"/>
      <c r="C223" s="208"/>
      <c r="D223" s="209" t="s">
        <v>151</v>
      </c>
      <c r="E223" s="210" t="s">
        <v>1</v>
      </c>
      <c r="F223" s="211" t="s">
        <v>947</v>
      </c>
      <c r="G223" s="208"/>
      <c r="H223" s="212">
        <v>0.4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151</v>
      </c>
      <c r="AU223" s="218" t="s">
        <v>149</v>
      </c>
      <c r="AV223" s="12" t="s">
        <v>149</v>
      </c>
      <c r="AW223" s="12" t="s">
        <v>33</v>
      </c>
      <c r="AX223" s="12" t="s">
        <v>77</v>
      </c>
      <c r="AY223" s="218" t="s">
        <v>142</v>
      </c>
    </row>
    <row r="224" spans="2:65" s="12" customFormat="1" ht="11.25">
      <c r="B224" s="207"/>
      <c r="C224" s="208"/>
      <c r="D224" s="209" t="s">
        <v>151</v>
      </c>
      <c r="E224" s="210" t="s">
        <v>1</v>
      </c>
      <c r="F224" s="211" t="s">
        <v>948</v>
      </c>
      <c r="G224" s="208"/>
      <c r="H224" s="212">
        <v>0.2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151</v>
      </c>
      <c r="AU224" s="218" t="s">
        <v>149</v>
      </c>
      <c r="AV224" s="12" t="s">
        <v>149</v>
      </c>
      <c r="AW224" s="12" t="s">
        <v>33</v>
      </c>
      <c r="AX224" s="12" t="s">
        <v>77</v>
      </c>
      <c r="AY224" s="218" t="s">
        <v>142</v>
      </c>
    </row>
    <row r="225" spans="2:65" s="15" customFormat="1" ht="11.25">
      <c r="B225" s="240"/>
      <c r="C225" s="241"/>
      <c r="D225" s="209" t="s">
        <v>151</v>
      </c>
      <c r="E225" s="242" t="s">
        <v>1</v>
      </c>
      <c r="F225" s="243" t="s">
        <v>222</v>
      </c>
      <c r="G225" s="241"/>
      <c r="H225" s="244">
        <v>0.60000000000000009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AT225" s="250" t="s">
        <v>151</v>
      </c>
      <c r="AU225" s="250" t="s">
        <v>149</v>
      </c>
      <c r="AV225" s="15" t="s">
        <v>82</v>
      </c>
      <c r="AW225" s="15" t="s">
        <v>33</v>
      </c>
      <c r="AX225" s="15" t="s">
        <v>77</v>
      </c>
      <c r="AY225" s="250" t="s">
        <v>142</v>
      </c>
    </row>
    <row r="226" spans="2:65" s="14" customFormat="1" ht="11.25">
      <c r="B226" s="230"/>
      <c r="C226" s="231"/>
      <c r="D226" s="209" t="s">
        <v>151</v>
      </c>
      <c r="E226" s="232" t="s">
        <v>1</v>
      </c>
      <c r="F226" s="233" t="s">
        <v>223</v>
      </c>
      <c r="G226" s="231"/>
      <c r="H226" s="232" t="s">
        <v>1</v>
      </c>
      <c r="I226" s="234"/>
      <c r="J226" s="231"/>
      <c r="K226" s="231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151</v>
      </c>
      <c r="AU226" s="239" t="s">
        <v>149</v>
      </c>
      <c r="AV226" s="14" t="s">
        <v>85</v>
      </c>
      <c r="AW226" s="14" t="s">
        <v>33</v>
      </c>
      <c r="AX226" s="14" t="s">
        <v>77</v>
      </c>
      <c r="AY226" s="239" t="s">
        <v>142</v>
      </c>
    </row>
    <row r="227" spans="2:65" s="12" customFormat="1" ht="22.5">
      <c r="B227" s="207"/>
      <c r="C227" s="208"/>
      <c r="D227" s="209" t="s">
        <v>151</v>
      </c>
      <c r="E227" s="210" t="s">
        <v>1</v>
      </c>
      <c r="F227" s="211" t="s">
        <v>949</v>
      </c>
      <c r="G227" s="208"/>
      <c r="H227" s="212">
        <v>1.6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151</v>
      </c>
      <c r="AU227" s="218" t="s">
        <v>149</v>
      </c>
      <c r="AV227" s="12" t="s">
        <v>149</v>
      </c>
      <c r="AW227" s="12" t="s">
        <v>33</v>
      </c>
      <c r="AX227" s="12" t="s">
        <v>77</v>
      </c>
      <c r="AY227" s="218" t="s">
        <v>142</v>
      </c>
    </row>
    <row r="228" spans="2:65" s="15" customFormat="1" ht="11.25">
      <c r="B228" s="240"/>
      <c r="C228" s="241"/>
      <c r="D228" s="209" t="s">
        <v>151</v>
      </c>
      <c r="E228" s="242" t="s">
        <v>1</v>
      </c>
      <c r="F228" s="243" t="s">
        <v>222</v>
      </c>
      <c r="G228" s="241"/>
      <c r="H228" s="244">
        <v>1.6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AT228" s="250" t="s">
        <v>151</v>
      </c>
      <c r="AU228" s="250" t="s">
        <v>149</v>
      </c>
      <c r="AV228" s="15" t="s">
        <v>82</v>
      </c>
      <c r="AW228" s="15" t="s">
        <v>33</v>
      </c>
      <c r="AX228" s="15" t="s">
        <v>77</v>
      </c>
      <c r="AY228" s="250" t="s">
        <v>142</v>
      </c>
    </row>
    <row r="229" spans="2:65" s="13" customFormat="1" ht="11.25">
      <c r="B229" s="219"/>
      <c r="C229" s="220"/>
      <c r="D229" s="209" t="s">
        <v>151</v>
      </c>
      <c r="E229" s="221" t="s">
        <v>1</v>
      </c>
      <c r="F229" s="222" t="s">
        <v>157</v>
      </c>
      <c r="G229" s="220"/>
      <c r="H229" s="223">
        <v>2.2000000000000002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151</v>
      </c>
      <c r="AU229" s="229" t="s">
        <v>149</v>
      </c>
      <c r="AV229" s="13" t="s">
        <v>87</v>
      </c>
      <c r="AW229" s="13" t="s">
        <v>33</v>
      </c>
      <c r="AX229" s="13" t="s">
        <v>85</v>
      </c>
      <c r="AY229" s="229" t="s">
        <v>142</v>
      </c>
    </row>
    <row r="230" spans="2:65" s="1" customFormat="1" ht="24" customHeight="1">
      <c r="B230" s="34"/>
      <c r="C230" s="194" t="s">
        <v>225</v>
      </c>
      <c r="D230" s="194" t="s">
        <v>144</v>
      </c>
      <c r="E230" s="195" t="s">
        <v>226</v>
      </c>
      <c r="F230" s="196" t="s">
        <v>227</v>
      </c>
      <c r="G230" s="197" t="s">
        <v>147</v>
      </c>
      <c r="H230" s="198">
        <v>9.86</v>
      </c>
      <c r="I230" s="199"/>
      <c r="J230" s="200">
        <f>ROUND(I230*H230,2)</f>
        <v>0</v>
      </c>
      <c r="K230" s="196" t="s">
        <v>160</v>
      </c>
      <c r="L230" s="38"/>
      <c r="M230" s="201" t="s">
        <v>1</v>
      </c>
      <c r="N230" s="202" t="s">
        <v>43</v>
      </c>
      <c r="O230" s="66"/>
      <c r="P230" s="203">
        <f>O230*H230</f>
        <v>0</v>
      </c>
      <c r="Q230" s="203">
        <v>0</v>
      </c>
      <c r="R230" s="203">
        <f>Q230*H230</f>
        <v>0</v>
      </c>
      <c r="S230" s="203">
        <v>0</v>
      </c>
      <c r="T230" s="204">
        <f>S230*H230</f>
        <v>0</v>
      </c>
      <c r="AR230" s="205" t="s">
        <v>87</v>
      </c>
      <c r="AT230" s="205" t="s">
        <v>144</v>
      </c>
      <c r="AU230" s="205" t="s">
        <v>149</v>
      </c>
      <c r="AY230" s="17" t="s">
        <v>142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7" t="s">
        <v>149</v>
      </c>
      <c r="BK230" s="206">
        <f>ROUND(I230*H230,2)</f>
        <v>0</v>
      </c>
      <c r="BL230" s="17" t="s">
        <v>87</v>
      </c>
      <c r="BM230" s="205" t="s">
        <v>228</v>
      </c>
    </row>
    <row r="231" spans="2:65" s="12" customFormat="1" ht="11.25">
      <c r="B231" s="207"/>
      <c r="C231" s="208"/>
      <c r="D231" s="209" t="s">
        <v>151</v>
      </c>
      <c r="E231" s="210" t="s">
        <v>1</v>
      </c>
      <c r="F231" s="211" t="s">
        <v>950</v>
      </c>
      <c r="G231" s="208"/>
      <c r="H231" s="212">
        <v>1.89</v>
      </c>
      <c r="I231" s="213"/>
      <c r="J231" s="208"/>
      <c r="K231" s="208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151</v>
      </c>
      <c r="AU231" s="218" t="s">
        <v>149</v>
      </c>
      <c r="AV231" s="12" t="s">
        <v>149</v>
      </c>
      <c r="AW231" s="12" t="s">
        <v>33</v>
      </c>
      <c r="AX231" s="12" t="s">
        <v>77</v>
      </c>
      <c r="AY231" s="218" t="s">
        <v>142</v>
      </c>
    </row>
    <row r="232" spans="2:65" s="12" customFormat="1" ht="11.25">
      <c r="B232" s="207"/>
      <c r="C232" s="208"/>
      <c r="D232" s="209" t="s">
        <v>151</v>
      </c>
      <c r="E232" s="210" t="s">
        <v>1</v>
      </c>
      <c r="F232" s="211" t="s">
        <v>951</v>
      </c>
      <c r="G232" s="208"/>
      <c r="H232" s="212">
        <v>2.87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151</v>
      </c>
      <c r="AU232" s="218" t="s">
        <v>149</v>
      </c>
      <c r="AV232" s="12" t="s">
        <v>149</v>
      </c>
      <c r="AW232" s="12" t="s">
        <v>33</v>
      </c>
      <c r="AX232" s="12" t="s">
        <v>77</v>
      </c>
      <c r="AY232" s="218" t="s">
        <v>142</v>
      </c>
    </row>
    <row r="233" spans="2:65" s="12" customFormat="1" ht="11.25">
      <c r="B233" s="207"/>
      <c r="C233" s="208"/>
      <c r="D233" s="209" t="s">
        <v>151</v>
      </c>
      <c r="E233" s="210" t="s">
        <v>1</v>
      </c>
      <c r="F233" s="211" t="s">
        <v>952</v>
      </c>
      <c r="G233" s="208"/>
      <c r="H233" s="212">
        <v>4.62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151</v>
      </c>
      <c r="AU233" s="218" t="s">
        <v>149</v>
      </c>
      <c r="AV233" s="12" t="s">
        <v>149</v>
      </c>
      <c r="AW233" s="12" t="s">
        <v>33</v>
      </c>
      <c r="AX233" s="12" t="s">
        <v>77</v>
      </c>
      <c r="AY233" s="218" t="s">
        <v>142</v>
      </c>
    </row>
    <row r="234" spans="2:65" s="12" customFormat="1" ht="11.25">
      <c r="B234" s="207"/>
      <c r="C234" s="208"/>
      <c r="D234" s="209" t="s">
        <v>151</v>
      </c>
      <c r="E234" s="210" t="s">
        <v>1</v>
      </c>
      <c r="F234" s="211" t="s">
        <v>953</v>
      </c>
      <c r="G234" s="208"/>
      <c r="H234" s="212">
        <v>0.48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151</v>
      </c>
      <c r="AU234" s="218" t="s">
        <v>149</v>
      </c>
      <c r="AV234" s="12" t="s">
        <v>149</v>
      </c>
      <c r="AW234" s="12" t="s">
        <v>33</v>
      </c>
      <c r="AX234" s="12" t="s">
        <v>77</v>
      </c>
      <c r="AY234" s="218" t="s">
        <v>142</v>
      </c>
    </row>
    <row r="235" spans="2:65" s="13" customFormat="1" ht="11.25">
      <c r="B235" s="219"/>
      <c r="C235" s="220"/>
      <c r="D235" s="209" t="s">
        <v>151</v>
      </c>
      <c r="E235" s="221" t="s">
        <v>1</v>
      </c>
      <c r="F235" s="222" t="s">
        <v>157</v>
      </c>
      <c r="G235" s="220"/>
      <c r="H235" s="223">
        <v>9.86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151</v>
      </c>
      <c r="AU235" s="229" t="s">
        <v>149</v>
      </c>
      <c r="AV235" s="13" t="s">
        <v>87</v>
      </c>
      <c r="AW235" s="13" t="s">
        <v>33</v>
      </c>
      <c r="AX235" s="13" t="s">
        <v>85</v>
      </c>
      <c r="AY235" s="229" t="s">
        <v>142</v>
      </c>
    </row>
    <row r="236" spans="2:65" s="1" customFormat="1" ht="24" customHeight="1">
      <c r="B236" s="34"/>
      <c r="C236" s="194" t="s">
        <v>234</v>
      </c>
      <c r="D236" s="194" t="s">
        <v>144</v>
      </c>
      <c r="E236" s="195" t="s">
        <v>235</v>
      </c>
      <c r="F236" s="196" t="s">
        <v>236</v>
      </c>
      <c r="G236" s="197" t="s">
        <v>147</v>
      </c>
      <c r="H236" s="198">
        <v>63.052</v>
      </c>
      <c r="I236" s="199"/>
      <c r="J236" s="200">
        <f>ROUND(I236*H236,2)</f>
        <v>0</v>
      </c>
      <c r="K236" s="196" t="s">
        <v>160</v>
      </c>
      <c r="L236" s="38"/>
      <c r="M236" s="201" t="s">
        <v>1</v>
      </c>
      <c r="N236" s="202" t="s">
        <v>43</v>
      </c>
      <c r="O236" s="66"/>
      <c r="P236" s="203">
        <f>O236*H236</f>
        <v>0</v>
      </c>
      <c r="Q236" s="203">
        <v>9.4500000000000001E-2</v>
      </c>
      <c r="R236" s="203">
        <f>Q236*H236</f>
        <v>5.9584140000000003</v>
      </c>
      <c r="S236" s="203">
        <v>0</v>
      </c>
      <c r="T236" s="204">
        <f>S236*H236</f>
        <v>0</v>
      </c>
      <c r="AR236" s="205" t="s">
        <v>87</v>
      </c>
      <c r="AT236" s="205" t="s">
        <v>144</v>
      </c>
      <c r="AU236" s="205" t="s">
        <v>149</v>
      </c>
      <c r="AY236" s="17" t="s">
        <v>142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7" t="s">
        <v>149</v>
      </c>
      <c r="BK236" s="206">
        <f>ROUND(I236*H236,2)</f>
        <v>0</v>
      </c>
      <c r="BL236" s="17" t="s">
        <v>87</v>
      </c>
      <c r="BM236" s="205" t="s">
        <v>237</v>
      </c>
    </row>
    <row r="237" spans="2:65" s="12" customFormat="1" ht="11.25">
      <c r="B237" s="207"/>
      <c r="C237" s="208"/>
      <c r="D237" s="209" t="s">
        <v>151</v>
      </c>
      <c r="E237" s="210" t="s">
        <v>1</v>
      </c>
      <c r="F237" s="211" t="s">
        <v>926</v>
      </c>
      <c r="G237" s="208"/>
      <c r="H237" s="212">
        <v>13.8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151</v>
      </c>
      <c r="AU237" s="218" t="s">
        <v>149</v>
      </c>
      <c r="AV237" s="12" t="s">
        <v>149</v>
      </c>
      <c r="AW237" s="12" t="s">
        <v>33</v>
      </c>
      <c r="AX237" s="12" t="s">
        <v>77</v>
      </c>
      <c r="AY237" s="218" t="s">
        <v>142</v>
      </c>
    </row>
    <row r="238" spans="2:65" s="12" customFormat="1" ht="11.25">
      <c r="B238" s="207"/>
      <c r="C238" s="208"/>
      <c r="D238" s="209" t="s">
        <v>151</v>
      </c>
      <c r="E238" s="210" t="s">
        <v>1</v>
      </c>
      <c r="F238" s="211" t="s">
        <v>927</v>
      </c>
      <c r="G238" s="208"/>
      <c r="H238" s="212">
        <v>16.184999999999999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151</v>
      </c>
      <c r="AU238" s="218" t="s">
        <v>149</v>
      </c>
      <c r="AV238" s="12" t="s">
        <v>149</v>
      </c>
      <c r="AW238" s="12" t="s">
        <v>33</v>
      </c>
      <c r="AX238" s="12" t="s">
        <v>77</v>
      </c>
      <c r="AY238" s="218" t="s">
        <v>142</v>
      </c>
    </row>
    <row r="239" spans="2:65" s="12" customFormat="1" ht="11.25">
      <c r="B239" s="207"/>
      <c r="C239" s="208"/>
      <c r="D239" s="209" t="s">
        <v>151</v>
      </c>
      <c r="E239" s="210" t="s">
        <v>1</v>
      </c>
      <c r="F239" s="211" t="s">
        <v>928</v>
      </c>
      <c r="G239" s="208"/>
      <c r="H239" s="212">
        <v>14.773999999999999</v>
      </c>
      <c r="I239" s="213"/>
      <c r="J239" s="208"/>
      <c r="K239" s="208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151</v>
      </c>
      <c r="AU239" s="218" t="s">
        <v>149</v>
      </c>
      <c r="AV239" s="12" t="s">
        <v>149</v>
      </c>
      <c r="AW239" s="12" t="s">
        <v>33</v>
      </c>
      <c r="AX239" s="12" t="s">
        <v>77</v>
      </c>
      <c r="AY239" s="218" t="s">
        <v>142</v>
      </c>
    </row>
    <row r="240" spans="2:65" s="12" customFormat="1" ht="11.25">
      <c r="B240" s="207"/>
      <c r="C240" s="208"/>
      <c r="D240" s="209" t="s">
        <v>151</v>
      </c>
      <c r="E240" s="210" t="s">
        <v>1</v>
      </c>
      <c r="F240" s="211" t="s">
        <v>929</v>
      </c>
      <c r="G240" s="208"/>
      <c r="H240" s="212">
        <v>8.24</v>
      </c>
      <c r="I240" s="213"/>
      <c r="J240" s="208"/>
      <c r="K240" s="208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151</v>
      </c>
      <c r="AU240" s="218" t="s">
        <v>149</v>
      </c>
      <c r="AV240" s="12" t="s">
        <v>149</v>
      </c>
      <c r="AW240" s="12" t="s">
        <v>33</v>
      </c>
      <c r="AX240" s="12" t="s">
        <v>77</v>
      </c>
      <c r="AY240" s="218" t="s">
        <v>142</v>
      </c>
    </row>
    <row r="241" spans="2:65" s="12" customFormat="1" ht="11.25">
      <c r="B241" s="207"/>
      <c r="C241" s="208"/>
      <c r="D241" s="209" t="s">
        <v>151</v>
      </c>
      <c r="E241" s="210" t="s">
        <v>1</v>
      </c>
      <c r="F241" s="211" t="s">
        <v>930</v>
      </c>
      <c r="G241" s="208"/>
      <c r="H241" s="212">
        <v>2.2000000000000002</v>
      </c>
      <c r="I241" s="213"/>
      <c r="J241" s="208"/>
      <c r="K241" s="208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151</v>
      </c>
      <c r="AU241" s="218" t="s">
        <v>149</v>
      </c>
      <c r="AV241" s="12" t="s">
        <v>149</v>
      </c>
      <c r="AW241" s="12" t="s">
        <v>33</v>
      </c>
      <c r="AX241" s="12" t="s">
        <v>77</v>
      </c>
      <c r="AY241" s="218" t="s">
        <v>142</v>
      </c>
    </row>
    <row r="242" spans="2:65" s="12" customFormat="1" ht="11.25">
      <c r="B242" s="207"/>
      <c r="C242" s="208"/>
      <c r="D242" s="209" t="s">
        <v>151</v>
      </c>
      <c r="E242" s="210" t="s">
        <v>1</v>
      </c>
      <c r="F242" s="211" t="s">
        <v>931</v>
      </c>
      <c r="G242" s="208"/>
      <c r="H242" s="212">
        <v>1.53</v>
      </c>
      <c r="I242" s="213"/>
      <c r="J242" s="208"/>
      <c r="K242" s="208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151</v>
      </c>
      <c r="AU242" s="218" t="s">
        <v>149</v>
      </c>
      <c r="AV242" s="12" t="s">
        <v>149</v>
      </c>
      <c r="AW242" s="12" t="s">
        <v>33</v>
      </c>
      <c r="AX242" s="12" t="s">
        <v>77</v>
      </c>
      <c r="AY242" s="218" t="s">
        <v>142</v>
      </c>
    </row>
    <row r="243" spans="2:65" s="12" customFormat="1" ht="11.25">
      <c r="B243" s="207"/>
      <c r="C243" s="208"/>
      <c r="D243" s="209" t="s">
        <v>151</v>
      </c>
      <c r="E243" s="210" t="s">
        <v>1</v>
      </c>
      <c r="F243" s="211" t="s">
        <v>932</v>
      </c>
      <c r="G243" s="208"/>
      <c r="H243" s="212">
        <v>3.5630000000000002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151</v>
      </c>
      <c r="AU243" s="218" t="s">
        <v>149</v>
      </c>
      <c r="AV243" s="12" t="s">
        <v>149</v>
      </c>
      <c r="AW243" s="12" t="s">
        <v>33</v>
      </c>
      <c r="AX243" s="12" t="s">
        <v>77</v>
      </c>
      <c r="AY243" s="218" t="s">
        <v>142</v>
      </c>
    </row>
    <row r="244" spans="2:65" s="12" customFormat="1" ht="11.25">
      <c r="B244" s="207"/>
      <c r="C244" s="208"/>
      <c r="D244" s="209" t="s">
        <v>151</v>
      </c>
      <c r="E244" s="210" t="s">
        <v>1</v>
      </c>
      <c r="F244" s="211" t="s">
        <v>933</v>
      </c>
      <c r="G244" s="208"/>
      <c r="H244" s="212">
        <v>2.76</v>
      </c>
      <c r="I244" s="213"/>
      <c r="J244" s="208"/>
      <c r="K244" s="208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151</v>
      </c>
      <c r="AU244" s="218" t="s">
        <v>149</v>
      </c>
      <c r="AV244" s="12" t="s">
        <v>149</v>
      </c>
      <c r="AW244" s="12" t="s">
        <v>33</v>
      </c>
      <c r="AX244" s="12" t="s">
        <v>77</v>
      </c>
      <c r="AY244" s="218" t="s">
        <v>142</v>
      </c>
    </row>
    <row r="245" spans="2:65" s="13" customFormat="1" ht="11.25">
      <c r="B245" s="219"/>
      <c r="C245" s="220"/>
      <c r="D245" s="209" t="s">
        <v>151</v>
      </c>
      <c r="E245" s="221" t="s">
        <v>1</v>
      </c>
      <c r="F245" s="222" t="s">
        <v>157</v>
      </c>
      <c r="G245" s="220"/>
      <c r="H245" s="223">
        <v>63.052000000000007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151</v>
      </c>
      <c r="AU245" s="229" t="s">
        <v>149</v>
      </c>
      <c r="AV245" s="13" t="s">
        <v>87</v>
      </c>
      <c r="AW245" s="13" t="s">
        <v>33</v>
      </c>
      <c r="AX245" s="13" t="s">
        <v>85</v>
      </c>
      <c r="AY245" s="229" t="s">
        <v>142</v>
      </c>
    </row>
    <row r="246" spans="2:65" s="1" customFormat="1" ht="16.5" customHeight="1">
      <c r="B246" s="34"/>
      <c r="C246" s="194" t="s">
        <v>8</v>
      </c>
      <c r="D246" s="194" t="s">
        <v>144</v>
      </c>
      <c r="E246" s="195" t="s">
        <v>238</v>
      </c>
      <c r="F246" s="196" t="s">
        <v>239</v>
      </c>
      <c r="G246" s="197" t="s">
        <v>147</v>
      </c>
      <c r="H246" s="198">
        <v>63.052</v>
      </c>
      <c r="I246" s="199"/>
      <c r="J246" s="200">
        <f>ROUND(I246*H246,2)</f>
        <v>0</v>
      </c>
      <c r="K246" s="196" t="s">
        <v>160</v>
      </c>
      <c r="L246" s="38"/>
      <c r="M246" s="201" t="s">
        <v>1</v>
      </c>
      <c r="N246" s="202" t="s">
        <v>43</v>
      </c>
      <c r="O246" s="66"/>
      <c r="P246" s="203">
        <f>O246*H246</f>
        <v>0</v>
      </c>
      <c r="Q246" s="203">
        <v>1.2999999999999999E-4</v>
      </c>
      <c r="R246" s="203">
        <f>Q246*H246</f>
        <v>8.1967599999999991E-3</v>
      </c>
      <c r="S246" s="203">
        <v>0</v>
      </c>
      <c r="T246" s="204">
        <f>S246*H246</f>
        <v>0</v>
      </c>
      <c r="AR246" s="205" t="s">
        <v>87</v>
      </c>
      <c r="AT246" s="205" t="s">
        <v>144</v>
      </c>
      <c r="AU246" s="205" t="s">
        <v>149</v>
      </c>
      <c r="AY246" s="17" t="s">
        <v>142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7" t="s">
        <v>149</v>
      </c>
      <c r="BK246" s="206">
        <f>ROUND(I246*H246,2)</f>
        <v>0</v>
      </c>
      <c r="BL246" s="17" t="s">
        <v>87</v>
      </c>
      <c r="BM246" s="205" t="s">
        <v>240</v>
      </c>
    </row>
    <row r="247" spans="2:65" s="12" customFormat="1" ht="11.25">
      <c r="B247" s="207"/>
      <c r="C247" s="208"/>
      <c r="D247" s="209" t="s">
        <v>151</v>
      </c>
      <c r="E247" s="210" t="s">
        <v>1</v>
      </c>
      <c r="F247" s="211" t="s">
        <v>926</v>
      </c>
      <c r="G247" s="208"/>
      <c r="H247" s="212">
        <v>13.8</v>
      </c>
      <c r="I247" s="213"/>
      <c r="J247" s="208"/>
      <c r="K247" s="208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151</v>
      </c>
      <c r="AU247" s="218" t="s">
        <v>149</v>
      </c>
      <c r="AV247" s="12" t="s">
        <v>149</v>
      </c>
      <c r="AW247" s="12" t="s">
        <v>33</v>
      </c>
      <c r="AX247" s="12" t="s">
        <v>77</v>
      </c>
      <c r="AY247" s="218" t="s">
        <v>142</v>
      </c>
    </row>
    <row r="248" spans="2:65" s="12" customFormat="1" ht="11.25">
      <c r="B248" s="207"/>
      <c r="C248" s="208"/>
      <c r="D248" s="209" t="s">
        <v>151</v>
      </c>
      <c r="E248" s="210" t="s">
        <v>1</v>
      </c>
      <c r="F248" s="211" t="s">
        <v>927</v>
      </c>
      <c r="G248" s="208"/>
      <c r="H248" s="212">
        <v>16.184999999999999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151</v>
      </c>
      <c r="AU248" s="218" t="s">
        <v>149</v>
      </c>
      <c r="AV248" s="12" t="s">
        <v>149</v>
      </c>
      <c r="AW248" s="12" t="s">
        <v>33</v>
      </c>
      <c r="AX248" s="12" t="s">
        <v>77</v>
      </c>
      <c r="AY248" s="218" t="s">
        <v>142</v>
      </c>
    </row>
    <row r="249" spans="2:65" s="12" customFormat="1" ht="11.25">
      <c r="B249" s="207"/>
      <c r="C249" s="208"/>
      <c r="D249" s="209" t="s">
        <v>151</v>
      </c>
      <c r="E249" s="210" t="s">
        <v>1</v>
      </c>
      <c r="F249" s="211" t="s">
        <v>928</v>
      </c>
      <c r="G249" s="208"/>
      <c r="H249" s="212">
        <v>14.773999999999999</v>
      </c>
      <c r="I249" s="213"/>
      <c r="J249" s="208"/>
      <c r="K249" s="208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151</v>
      </c>
      <c r="AU249" s="218" t="s">
        <v>149</v>
      </c>
      <c r="AV249" s="12" t="s">
        <v>149</v>
      </c>
      <c r="AW249" s="12" t="s">
        <v>33</v>
      </c>
      <c r="AX249" s="12" t="s">
        <v>77</v>
      </c>
      <c r="AY249" s="218" t="s">
        <v>142</v>
      </c>
    </row>
    <row r="250" spans="2:65" s="12" customFormat="1" ht="11.25">
      <c r="B250" s="207"/>
      <c r="C250" s="208"/>
      <c r="D250" s="209" t="s">
        <v>151</v>
      </c>
      <c r="E250" s="210" t="s">
        <v>1</v>
      </c>
      <c r="F250" s="211" t="s">
        <v>929</v>
      </c>
      <c r="G250" s="208"/>
      <c r="H250" s="212">
        <v>8.24</v>
      </c>
      <c r="I250" s="213"/>
      <c r="J250" s="208"/>
      <c r="K250" s="208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151</v>
      </c>
      <c r="AU250" s="218" t="s">
        <v>149</v>
      </c>
      <c r="AV250" s="12" t="s">
        <v>149</v>
      </c>
      <c r="AW250" s="12" t="s">
        <v>33</v>
      </c>
      <c r="AX250" s="12" t="s">
        <v>77</v>
      </c>
      <c r="AY250" s="218" t="s">
        <v>142</v>
      </c>
    </row>
    <row r="251" spans="2:65" s="12" customFormat="1" ht="11.25">
      <c r="B251" s="207"/>
      <c r="C251" s="208"/>
      <c r="D251" s="209" t="s">
        <v>151</v>
      </c>
      <c r="E251" s="210" t="s">
        <v>1</v>
      </c>
      <c r="F251" s="211" t="s">
        <v>930</v>
      </c>
      <c r="G251" s="208"/>
      <c r="H251" s="212">
        <v>2.2000000000000002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151</v>
      </c>
      <c r="AU251" s="218" t="s">
        <v>149</v>
      </c>
      <c r="AV251" s="12" t="s">
        <v>149</v>
      </c>
      <c r="AW251" s="12" t="s">
        <v>33</v>
      </c>
      <c r="AX251" s="12" t="s">
        <v>77</v>
      </c>
      <c r="AY251" s="218" t="s">
        <v>142</v>
      </c>
    </row>
    <row r="252" spans="2:65" s="12" customFormat="1" ht="11.25">
      <c r="B252" s="207"/>
      <c r="C252" s="208"/>
      <c r="D252" s="209" t="s">
        <v>151</v>
      </c>
      <c r="E252" s="210" t="s">
        <v>1</v>
      </c>
      <c r="F252" s="211" t="s">
        <v>931</v>
      </c>
      <c r="G252" s="208"/>
      <c r="H252" s="212">
        <v>1.53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151</v>
      </c>
      <c r="AU252" s="218" t="s">
        <v>149</v>
      </c>
      <c r="AV252" s="12" t="s">
        <v>149</v>
      </c>
      <c r="AW252" s="12" t="s">
        <v>33</v>
      </c>
      <c r="AX252" s="12" t="s">
        <v>77</v>
      </c>
      <c r="AY252" s="218" t="s">
        <v>142</v>
      </c>
    </row>
    <row r="253" spans="2:65" s="12" customFormat="1" ht="11.25">
      <c r="B253" s="207"/>
      <c r="C253" s="208"/>
      <c r="D253" s="209" t="s">
        <v>151</v>
      </c>
      <c r="E253" s="210" t="s">
        <v>1</v>
      </c>
      <c r="F253" s="211" t="s">
        <v>932</v>
      </c>
      <c r="G253" s="208"/>
      <c r="H253" s="212">
        <v>3.5630000000000002</v>
      </c>
      <c r="I253" s="213"/>
      <c r="J253" s="208"/>
      <c r="K253" s="208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151</v>
      </c>
      <c r="AU253" s="218" t="s">
        <v>149</v>
      </c>
      <c r="AV253" s="12" t="s">
        <v>149</v>
      </c>
      <c r="AW253" s="12" t="s">
        <v>33</v>
      </c>
      <c r="AX253" s="12" t="s">
        <v>77</v>
      </c>
      <c r="AY253" s="218" t="s">
        <v>142</v>
      </c>
    </row>
    <row r="254" spans="2:65" s="12" customFormat="1" ht="11.25">
      <c r="B254" s="207"/>
      <c r="C254" s="208"/>
      <c r="D254" s="209" t="s">
        <v>151</v>
      </c>
      <c r="E254" s="210" t="s">
        <v>1</v>
      </c>
      <c r="F254" s="211" t="s">
        <v>933</v>
      </c>
      <c r="G254" s="208"/>
      <c r="H254" s="212">
        <v>2.76</v>
      </c>
      <c r="I254" s="213"/>
      <c r="J254" s="208"/>
      <c r="K254" s="208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151</v>
      </c>
      <c r="AU254" s="218" t="s">
        <v>149</v>
      </c>
      <c r="AV254" s="12" t="s">
        <v>149</v>
      </c>
      <c r="AW254" s="12" t="s">
        <v>33</v>
      </c>
      <c r="AX254" s="12" t="s">
        <v>77</v>
      </c>
      <c r="AY254" s="218" t="s">
        <v>142</v>
      </c>
    </row>
    <row r="255" spans="2:65" s="13" customFormat="1" ht="11.25">
      <c r="B255" s="219"/>
      <c r="C255" s="220"/>
      <c r="D255" s="209" t="s">
        <v>151</v>
      </c>
      <c r="E255" s="221" t="s">
        <v>1</v>
      </c>
      <c r="F255" s="222" t="s">
        <v>157</v>
      </c>
      <c r="G255" s="220"/>
      <c r="H255" s="223">
        <v>63.052000000000007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151</v>
      </c>
      <c r="AU255" s="229" t="s">
        <v>149</v>
      </c>
      <c r="AV255" s="13" t="s">
        <v>87</v>
      </c>
      <c r="AW255" s="13" t="s">
        <v>33</v>
      </c>
      <c r="AX255" s="13" t="s">
        <v>85</v>
      </c>
      <c r="AY255" s="229" t="s">
        <v>142</v>
      </c>
    </row>
    <row r="256" spans="2:65" s="1" customFormat="1" ht="24" customHeight="1">
      <c r="B256" s="34"/>
      <c r="C256" s="194" t="s">
        <v>241</v>
      </c>
      <c r="D256" s="194" t="s">
        <v>144</v>
      </c>
      <c r="E256" s="195" t="s">
        <v>242</v>
      </c>
      <c r="F256" s="196" t="s">
        <v>243</v>
      </c>
      <c r="G256" s="197" t="s">
        <v>244</v>
      </c>
      <c r="H256" s="198">
        <v>86.82</v>
      </c>
      <c r="I256" s="199"/>
      <c r="J256" s="200">
        <f>ROUND(I256*H256,2)</f>
        <v>0</v>
      </c>
      <c r="K256" s="196" t="s">
        <v>160</v>
      </c>
      <c r="L256" s="38"/>
      <c r="M256" s="201" t="s">
        <v>1</v>
      </c>
      <c r="N256" s="202" t="s">
        <v>43</v>
      </c>
      <c r="O256" s="66"/>
      <c r="P256" s="203">
        <f>O256*H256</f>
        <v>0</v>
      </c>
      <c r="Q256" s="203">
        <v>2.0000000000000002E-5</v>
      </c>
      <c r="R256" s="203">
        <f>Q256*H256</f>
        <v>1.7363999999999999E-3</v>
      </c>
      <c r="S256" s="203">
        <v>0</v>
      </c>
      <c r="T256" s="204">
        <f>S256*H256</f>
        <v>0</v>
      </c>
      <c r="AR256" s="205" t="s">
        <v>87</v>
      </c>
      <c r="AT256" s="205" t="s">
        <v>144</v>
      </c>
      <c r="AU256" s="205" t="s">
        <v>149</v>
      </c>
      <c r="AY256" s="17" t="s">
        <v>142</v>
      </c>
      <c r="BE256" s="206">
        <f>IF(N256="základní",J256,0)</f>
        <v>0</v>
      </c>
      <c r="BF256" s="206">
        <f>IF(N256="snížená",J256,0)</f>
        <v>0</v>
      </c>
      <c r="BG256" s="206">
        <f>IF(N256="zákl. přenesená",J256,0)</f>
        <v>0</v>
      </c>
      <c r="BH256" s="206">
        <f>IF(N256="sníž. přenesená",J256,0)</f>
        <v>0</v>
      </c>
      <c r="BI256" s="206">
        <f>IF(N256="nulová",J256,0)</f>
        <v>0</v>
      </c>
      <c r="BJ256" s="17" t="s">
        <v>149</v>
      </c>
      <c r="BK256" s="206">
        <f>ROUND(I256*H256,2)</f>
        <v>0</v>
      </c>
      <c r="BL256" s="17" t="s">
        <v>87</v>
      </c>
      <c r="BM256" s="205" t="s">
        <v>245</v>
      </c>
    </row>
    <row r="257" spans="2:65" s="12" customFormat="1" ht="11.25">
      <c r="B257" s="207"/>
      <c r="C257" s="208"/>
      <c r="D257" s="209" t="s">
        <v>151</v>
      </c>
      <c r="E257" s="210" t="s">
        <v>1</v>
      </c>
      <c r="F257" s="211" t="s">
        <v>954</v>
      </c>
      <c r="G257" s="208"/>
      <c r="H257" s="212">
        <v>15.4</v>
      </c>
      <c r="I257" s="213"/>
      <c r="J257" s="208"/>
      <c r="K257" s="208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151</v>
      </c>
      <c r="AU257" s="218" t="s">
        <v>149</v>
      </c>
      <c r="AV257" s="12" t="s">
        <v>149</v>
      </c>
      <c r="AW257" s="12" t="s">
        <v>33</v>
      </c>
      <c r="AX257" s="12" t="s">
        <v>77</v>
      </c>
      <c r="AY257" s="218" t="s">
        <v>142</v>
      </c>
    </row>
    <row r="258" spans="2:65" s="12" customFormat="1" ht="11.25">
      <c r="B258" s="207"/>
      <c r="C258" s="208"/>
      <c r="D258" s="209" t="s">
        <v>151</v>
      </c>
      <c r="E258" s="210" t="s">
        <v>1</v>
      </c>
      <c r="F258" s="211" t="s">
        <v>955</v>
      </c>
      <c r="G258" s="208"/>
      <c r="H258" s="212">
        <v>16.100000000000001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151</v>
      </c>
      <c r="AU258" s="218" t="s">
        <v>149</v>
      </c>
      <c r="AV258" s="12" t="s">
        <v>149</v>
      </c>
      <c r="AW258" s="12" t="s">
        <v>33</v>
      </c>
      <c r="AX258" s="12" t="s">
        <v>77</v>
      </c>
      <c r="AY258" s="218" t="s">
        <v>142</v>
      </c>
    </row>
    <row r="259" spans="2:65" s="12" customFormat="1" ht="11.25">
      <c r="B259" s="207"/>
      <c r="C259" s="208"/>
      <c r="D259" s="209" t="s">
        <v>151</v>
      </c>
      <c r="E259" s="210" t="s">
        <v>1</v>
      </c>
      <c r="F259" s="211" t="s">
        <v>956</v>
      </c>
      <c r="G259" s="208"/>
      <c r="H259" s="212">
        <v>15.42</v>
      </c>
      <c r="I259" s="213"/>
      <c r="J259" s="208"/>
      <c r="K259" s="208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151</v>
      </c>
      <c r="AU259" s="218" t="s">
        <v>149</v>
      </c>
      <c r="AV259" s="12" t="s">
        <v>149</v>
      </c>
      <c r="AW259" s="12" t="s">
        <v>33</v>
      </c>
      <c r="AX259" s="12" t="s">
        <v>77</v>
      </c>
      <c r="AY259" s="218" t="s">
        <v>142</v>
      </c>
    </row>
    <row r="260" spans="2:65" s="12" customFormat="1" ht="11.25">
      <c r="B260" s="207"/>
      <c r="C260" s="208"/>
      <c r="D260" s="209" t="s">
        <v>151</v>
      </c>
      <c r="E260" s="210" t="s">
        <v>1</v>
      </c>
      <c r="F260" s="211" t="s">
        <v>957</v>
      </c>
      <c r="G260" s="208"/>
      <c r="H260" s="212">
        <v>15.4</v>
      </c>
      <c r="I260" s="213"/>
      <c r="J260" s="208"/>
      <c r="K260" s="208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151</v>
      </c>
      <c r="AU260" s="218" t="s">
        <v>149</v>
      </c>
      <c r="AV260" s="12" t="s">
        <v>149</v>
      </c>
      <c r="AW260" s="12" t="s">
        <v>33</v>
      </c>
      <c r="AX260" s="12" t="s">
        <v>77</v>
      </c>
      <c r="AY260" s="218" t="s">
        <v>142</v>
      </c>
    </row>
    <row r="261" spans="2:65" s="12" customFormat="1" ht="11.25">
      <c r="B261" s="207"/>
      <c r="C261" s="208"/>
      <c r="D261" s="209" t="s">
        <v>151</v>
      </c>
      <c r="E261" s="210" t="s">
        <v>1</v>
      </c>
      <c r="F261" s="211" t="s">
        <v>958</v>
      </c>
      <c r="G261" s="208"/>
      <c r="H261" s="212">
        <v>6.2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151</v>
      </c>
      <c r="AU261" s="218" t="s">
        <v>149</v>
      </c>
      <c r="AV261" s="12" t="s">
        <v>149</v>
      </c>
      <c r="AW261" s="12" t="s">
        <v>33</v>
      </c>
      <c r="AX261" s="12" t="s">
        <v>77</v>
      </c>
      <c r="AY261" s="218" t="s">
        <v>142</v>
      </c>
    </row>
    <row r="262" spans="2:65" s="12" customFormat="1" ht="11.25">
      <c r="B262" s="207"/>
      <c r="C262" s="208"/>
      <c r="D262" s="209" t="s">
        <v>151</v>
      </c>
      <c r="E262" s="210" t="s">
        <v>1</v>
      </c>
      <c r="F262" s="211" t="s">
        <v>959</v>
      </c>
      <c r="G262" s="208"/>
      <c r="H262" s="212">
        <v>5.3</v>
      </c>
      <c r="I262" s="213"/>
      <c r="J262" s="208"/>
      <c r="K262" s="208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151</v>
      </c>
      <c r="AU262" s="218" t="s">
        <v>149</v>
      </c>
      <c r="AV262" s="12" t="s">
        <v>149</v>
      </c>
      <c r="AW262" s="12" t="s">
        <v>33</v>
      </c>
      <c r="AX262" s="12" t="s">
        <v>77</v>
      </c>
      <c r="AY262" s="218" t="s">
        <v>142</v>
      </c>
    </row>
    <row r="263" spans="2:65" s="12" customFormat="1" ht="11.25">
      <c r="B263" s="207"/>
      <c r="C263" s="208"/>
      <c r="D263" s="209" t="s">
        <v>151</v>
      </c>
      <c r="E263" s="210" t="s">
        <v>1</v>
      </c>
      <c r="F263" s="211" t="s">
        <v>960</v>
      </c>
      <c r="G263" s="208"/>
      <c r="H263" s="212">
        <v>6.9</v>
      </c>
      <c r="I263" s="213"/>
      <c r="J263" s="208"/>
      <c r="K263" s="208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151</v>
      </c>
      <c r="AU263" s="218" t="s">
        <v>149</v>
      </c>
      <c r="AV263" s="12" t="s">
        <v>149</v>
      </c>
      <c r="AW263" s="12" t="s">
        <v>33</v>
      </c>
      <c r="AX263" s="12" t="s">
        <v>77</v>
      </c>
      <c r="AY263" s="218" t="s">
        <v>142</v>
      </c>
    </row>
    <row r="264" spans="2:65" s="12" customFormat="1" ht="11.25">
      <c r="B264" s="207"/>
      <c r="C264" s="208"/>
      <c r="D264" s="209" t="s">
        <v>151</v>
      </c>
      <c r="E264" s="210" t="s">
        <v>1</v>
      </c>
      <c r="F264" s="211" t="s">
        <v>961</v>
      </c>
      <c r="G264" s="208"/>
      <c r="H264" s="212">
        <v>6.1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151</v>
      </c>
      <c r="AU264" s="218" t="s">
        <v>149</v>
      </c>
      <c r="AV264" s="12" t="s">
        <v>149</v>
      </c>
      <c r="AW264" s="12" t="s">
        <v>33</v>
      </c>
      <c r="AX264" s="12" t="s">
        <v>77</v>
      </c>
      <c r="AY264" s="218" t="s">
        <v>142</v>
      </c>
    </row>
    <row r="265" spans="2:65" s="13" customFormat="1" ht="11.25">
      <c r="B265" s="219"/>
      <c r="C265" s="220"/>
      <c r="D265" s="209" t="s">
        <v>151</v>
      </c>
      <c r="E265" s="221" t="s">
        <v>1</v>
      </c>
      <c r="F265" s="222" t="s">
        <v>157</v>
      </c>
      <c r="G265" s="220"/>
      <c r="H265" s="223">
        <v>86.82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151</v>
      </c>
      <c r="AU265" s="229" t="s">
        <v>149</v>
      </c>
      <c r="AV265" s="13" t="s">
        <v>87</v>
      </c>
      <c r="AW265" s="13" t="s">
        <v>33</v>
      </c>
      <c r="AX265" s="13" t="s">
        <v>85</v>
      </c>
      <c r="AY265" s="229" t="s">
        <v>142</v>
      </c>
    </row>
    <row r="266" spans="2:65" s="11" customFormat="1" ht="22.9" customHeight="1">
      <c r="B266" s="179"/>
      <c r="C266" s="180"/>
      <c r="D266" s="181" t="s">
        <v>76</v>
      </c>
      <c r="E266" s="192" t="s">
        <v>197</v>
      </c>
      <c r="F266" s="192" t="s">
        <v>253</v>
      </c>
      <c r="G266" s="180"/>
      <c r="H266" s="180"/>
      <c r="I266" s="183"/>
      <c r="J266" s="193">
        <f>BK266</f>
        <v>0</v>
      </c>
      <c r="K266" s="180"/>
      <c r="L266" s="184"/>
      <c r="M266" s="185"/>
      <c r="N266" s="186"/>
      <c r="O266" s="186"/>
      <c r="P266" s="187">
        <f>SUM(P267:P313)</f>
        <v>0</v>
      </c>
      <c r="Q266" s="186"/>
      <c r="R266" s="187">
        <f>SUM(R267:R313)</f>
        <v>2.5220800000000003E-3</v>
      </c>
      <c r="S266" s="186"/>
      <c r="T266" s="188">
        <f>SUM(T267:T313)</f>
        <v>6.9814000000000007</v>
      </c>
      <c r="AR266" s="189" t="s">
        <v>85</v>
      </c>
      <c r="AT266" s="190" t="s">
        <v>76</v>
      </c>
      <c r="AU266" s="190" t="s">
        <v>85</v>
      </c>
      <c r="AY266" s="189" t="s">
        <v>142</v>
      </c>
      <c r="BK266" s="191">
        <f>SUM(BK267:BK313)</f>
        <v>0</v>
      </c>
    </row>
    <row r="267" spans="2:65" s="1" customFormat="1" ht="24" customHeight="1">
      <c r="B267" s="34"/>
      <c r="C267" s="194" t="s">
        <v>254</v>
      </c>
      <c r="D267" s="194" t="s">
        <v>144</v>
      </c>
      <c r="E267" s="195" t="s">
        <v>255</v>
      </c>
      <c r="F267" s="196" t="s">
        <v>256</v>
      </c>
      <c r="G267" s="197" t="s">
        <v>147</v>
      </c>
      <c r="H267" s="198">
        <v>63.052</v>
      </c>
      <c r="I267" s="199"/>
      <c r="J267" s="200">
        <f>ROUND(I267*H267,2)</f>
        <v>0</v>
      </c>
      <c r="K267" s="196" t="s">
        <v>160</v>
      </c>
      <c r="L267" s="38"/>
      <c r="M267" s="201" t="s">
        <v>1</v>
      </c>
      <c r="N267" s="202" t="s">
        <v>43</v>
      </c>
      <c r="O267" s="66"/>
      <c r="P267" s="203">
        <f>O267*H267</f>
        <v>0</v>
      </c>
      <c r="Q267" s="203">
        <v>4.0000000000000003E-5</v>
      </c>
      <c r="R267" s="203">
        <f>Q267*H267</f>
        <v>2.5220800000000003E-3</v>
      </c>
      <c r="S267" s="203">
        <v>0</v>
      </c>
      <c r="T267" s="204">
        <f>S267*H267</f>
        <v>0</v>
      </c>
      <c r="AR267" s="205" t="s">
        <v>87</v>
      </c>
      <c r="AT267" s="205" t="s">
        <v>144</v>
      </c>
      <c r="AU267" s="205" t="s">
        <v>149</v>
      </c>
      <c r="AY267" s="17" t="s">
        <v>142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7" t="s">
        <v>149</v>
      </c>
      <c r="BK267" s="206">
        <f>ROUND(I267*H267,2)</f>
        <v>0</v>
      </c>
      <c r="BL267" s="17" t="s">
        <v>87</v>
      </c>
      <c r="BM267" s="205" t="s">
        <v>257</v>
      </c>
    </row>
    <row r="268" spans="2:65" s="12" customFormat="1" ht="11.25">
      <c r="B268" s="207"/>
      <c r="C268" s="208"/>
      <c r="D268" s="209" t="s">
        <v>151</v>
      </c>
      <c r="E268" s="210" t="s">
        <v>1</v>
      </c>
      <c r="F268" s="211" t="s">
        <v>926</v>
      </c>
      <c r="G268" s="208"/>
      <c r="H268" s="212">
        <v>13.8</v>
      </c>
      <c r="I268" s="213"/>
      <c r="J268" s="208"/>
      <c r="K268" s="208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151</v>
      </c>
      <c r="AU268" s="218" t="s">
        <v>149</v>
      </c>
      <c r="AV268" s="12" t="s">
        <v>149</v>
      </c>
      <c r="AW268" s="12" t="s">
        <v>33</v>
      </c>
      <c r="AX268" s="12" t="s">
        <v>77</v>
      </c>
      <c r="AY268" s="218" t="s">
        <v>142</v>
      </c>
    </row>
    <row r="269" spans="2:65" s="12" customFormat="1" ht="11.25">
      <c r="B269" s="207"/>
      <c r="C269" s="208"/>
      <c r="D269" s="209" t="s">
        <v>151</v>
      </c>
      <c r="E269" s="210" t="s">
        <v>1</v>
      </c>
      <c r="F269" s="211" t="s">
        <v>927</v>
      </c>
      <c r="G269" s="208"/>
      <c r="H269" s="212">
        <v>16.184999999999999</v>
      </c>
      <c r="I269" s="213"/>
      <c r="J269" s="208"/>
      <c r="K269" s="208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151</v>
      </c>
      <c r="AU269" s="218" t="s">
        <v>149</v>
      </c>
      <c r="AV269" s="12" t="s">
        <v>149</v>
      </c>
      <c r="AW269" s="12" t="s">
        <v>33</v>
      </c>
      <c r="AX269" s="12" t="s">
        <v>77</v>
      </c>
      <c r="AY269" s="218" t="s">
        <v>142</v>
      </c>
    </row>
    <row r="270" spans="2:65" s="12" customFormat="1" ht="11.25">
      <c r="B270" s="207"/>
      <c r="C270" s="208"/>
      <c r="D270" s="209" t="s">
        <v>151</v>
      </c>
      <c r="E270" s="210" t="s">
        <v>1</v>
      </c>
      <c r="F270" s="211" t="s">
        <v>928</v>
      </c>
      <c r="G270" s="208"/>
      <c r="H270" s="212">
        <v>14.773999999999999</v>
      </c>
      <c r="I270" s="213"/>
      <c r="J270" s="208"/>
      <c r="K270" s="208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151</v>
      </c>
      <c r="AU270" s="218" t="s">
        <v>149</v>
      </c>
      <c r="AV270" s="12" t="s">
        <v>149</v>
      </c>
      <c r="AW270" s="12" t="s">
        <v>33</v>
      </c>
      <c r="AX270" s="12" t="s">
        <v>77</v>
      </c>
      <c r="AY270" s="218" t="s">
        <v>142</v>
      </c>
    </row>
    <row r="271" spans="2:65" s="12" customFormat="1" ht="11.25">
      <c r="B271" s="207"/>
      <c r="C271" s="208"/>
      <c r="D271" s="209" t="s">
        <v>151</v>
      </c>
      <c r="E271" s="210" t="s">
        <v>1</v>
      </c>
      <c r="F271" s="211" t="s">
        <v>929</v>
      </c>
      <c r="G271" s="208"/>
      <c r="H271" s="212">
        <v>8.24</v>
      </c>
      <c r="I271" s="213"/>
      <c r="J271" s="208"/>
      <c r="K271" s="208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151</v>
      </c>
      <c r="AU271" s="218" t="s">
        <v>149</v>
      </c>
      <c r="AV271" s="12" t="s">
        <v>149</v>
      </c>
      <c r="AW271" s="12" t="s">
        <v>33</v>
      </c>
      <c r="AX271" s="12" t="s">
        <v>77</v>
      </c>
      <c r="AY271" s="218" t="s">
        <v>142</v>
      </c>
    </row>
    <row r="272" spans="2:65" s="12" customFormat="1" ht="11.25">
      <c r="B272" s="207"/>
      <c r="C272" s="208"/>
      <c r="D272" s="209" t="s">
        <v>151</v>
      </c>
      <c r="E272" s="210" t="s">
        <v>1</v>
      </c>
      <c r="F272" s="211" t="s">
        <v>930</v>
      </c>
      <c r="G272" s="208"/>
      <c r="H272" s="212">
        <v>2.2000000000000002</v>
      </c>
      <c r="I272" s="213"/>
      <c r="J272" s="208"/>
      <c r="K272" s="208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151</v>
      </c>
      <c r="AU272" s="218" t="s">
        <v>149</v>
      </c>
      <c r="AV272" s="12" t="s">
        <v>149</v>
      </c>
      <c r="AW272" s="12" t="s">
        <v>33</v>
      </c>
      <c r="AX272" s="12" t="s">
        <v>77</v>
      </c>
      <c r="AY272" s="218" t="s">
        <v>142</v>
      </c>
    </row>
    <row r="273" spans="2:65" s="12" customFormat="1" ht="11.25">
      <c r="B273" s="207"/>
      <c r="C273" s="208"/>
      <c r="D273" s="209" t="s">
        <v>151</v>
      </c>
      <c r="E273" s="210" t="s">
        <v>1</v>
      </c>
      <c r="F273" s="211" t="s">
        <v>931</v>
      </c>
      <c r="G273" s="208"/>
      <c r="H273" s="212">
        <v>1.53</v>
      </c>
      <c r="I273" s="213"/>
      <c r="J273" s="208"/>
      <c r="K273" s="208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151</v>
      </c>
      <c r="AU273" s="218" t="s">
        <v>149</v>
      </c>
      <c r="AV273" s="12" t="s">
        <v>149</v>
      </c>
      <c r="AW273" s="12" t="s">
        <v>33</v>
      </c>
      <c r="AX273" s="12" t="s">
        <v>77</v>
      </c>
      <c r="AY273" s="218" t="s">
        <v>142</v>
      </c>
    </row>
    <row r="274" spans="2:65" s="12" customFormat="1" ht="11.25">
      <c r="B274" s="207"/>
      <c r="C274" s="208"/>
      <c r="D274" s="209" t="s">
        <v>151</v>
      </c>
      <c r="E274" s="210" t="s">
        <v>1</v>
      </c>
      <c r="F274" s="211" t="s">
        <v>932</v>
      </c>
      <c r="G274" s="208"/>
      <c r="H274" s="212">
        <v>3.5630000000000002</v>
      </c>
      <c r="I274" s="213"/>
      <c r="J274" s="208"/>
      <c r="K274" s="208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151</v>
      </c>
      <c r="AU274" s="218" t="s">
        <v>149</v>
      </c>
      <c r="AV274" s="12" t="s">
        <v>149</v>
      </c>
      <c r="AW274" s="12" t="s">
        <v>33</v>
      </c>
      <c r="AX274" s="12" t="s">
        <v>77</v>
      </c>
      <c r="AY274" s="218" t="s">
        <v>142</v>
      </c>
    </row>
    <row r="275" spans="2:65" s="12" customFormat="1" ht="11.25">
      <c r="B275" s="207"/>
      <c r="C275" s="208"/>
      <c r="D275" s="209" t="s">
        <v>151</v>
      </c>
      <c r="E275" s="210" t="s">
        <v>1</v>
      </c>
      <c r="F275" s="211" t="s">
        <v>933</v>
      </c>
      <c r="G275" s="208"/>
      <c r="H275" s="212">
        <v>2.76</v>
      </c>
      <c r="I275" s="213"/>
      <c r="J275" s="208"/>
      <c r="K275" s="208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151</v>
      </c>
      <c r="AU275" s="218" t="s">
        <v>149</v>
      </c>
      <c r="AV275" s="12" t="s">
        <v>149</v>
      </c>
      <c r="AW275" s="12" t="s">
        <v>33</v>
      </c>
      <c r="AX275" s="12" t="s">
        <v>77</v>
      </c>
      <c r="AY275" s="218" t="s">
        <v>142</v>
      </c>
    </row>
    <row r="276" spans="2:65" s="13" customFormat="1" ht="11.25">
      <c r="B276" s="219"/>
      <c r="C276" s="220"/>
      <c r="D276" s="209" t="s">
        <v>151</v>
      </c>
      <c r="E276" s="221" t="s">
        <v>1</v>
      </c>
      <c r="F276" s="222" t="s">
        <v>157</v>
      </c>
      <c r="G276" s="220"/>
      <c r="H276" s="223">
        <v>63.052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151</v>
      </c>
      <c r="AU276" s="229" t="s">
        <v>149</v>
      </c>
      <c r="AV276" s="13" t="s">
        <v>87</v>
      </c>
      <c r="AW276" s="13" t="s">
        <v>33</v>
      </c>
      <c r="AX276" s="13" t="s">
        <v>85</v>
      </c>
      <c r="AY276" s="229" t="s">
        <v>142</v>
      </c>
    </row>
    <row r="277" spans="2:65" s="1" customFormat="1" ht="36" customHeight="1">
      <c r="B277" s="34"/>
      <c r="C277" s="194" t="s">
        <v>258</v>
      </c>
      <c r="D277" s="194" t="s">
        <v>144</v>
      </c>
      <c r="E277" s="195" t="s">
        <v>259</v>
      </c>
      <c r="F277" s="196" t="s">
        <v>260</v>
      </c>
      <c r="G277" s="197" t="s">
        <v>261</v>
      </c>
      <c r="H277" s="198">
        <v>1.605</v>
      </c>
      <c r="I277" s="199"/>
      <c r="J277" s="200">
        <f>ROUND(I277*H277,2)</f>
        <v>0</v>
      </c>
      <c r="K277" s="196" t="s">
        <v>148</v>
      </c>
      <c r="L277" s="38"/>
      <c r="M277" s="201" t="s">
        <v>1</v>
      </c>
      <c r="N277" s="202" t="s">
        <v>43</v>
      </c>
      <c r="O277" s="66"/>
      <c r="P277" s="203">
        <f>O277*H277</f>
        <v>0</v>
      </c>
      <c r="Q277" s="203">
        <v>0</v>
      </c>
      <c r="R277" s="203">
        <f>Q277*H277</f>
        <v>0</v>
      </c>
      <c r="S277" s="203">
        <v>2.2000000000000002</v>
      </c>
      <c r="T277" s="204">
        <f>S277*H277</f>
        <v>3.5310000000000001</v>
      </c>
      <c r="AR277" s="205" t="s">
        <v>87</v>
      </c>
      <c r="AT277" s="205" t="s">
        <v>144</v>
      </c>
      <c r="AU277" s="205" t="s">
        <v>149</v>
      </c>
      <c r="AY277" s="17" t="s">
        <v>142</v>
      </c>
      <c r="BE277" s="206">
        <f>IF(N277="základní",J277,0)</f>
        <v>0</v>
      </c>
      <c r="BF277" s="206">
        <f>IF(N277="snížená",J277,0)</f>
        <v>0</v>
      </c>
      <c r="BG277" s="206">
        <f>IF(N277="zákl. přenesená",J277,0)</f>
        <v>0</v>
      </c>
      <c r="BH277" s="206">
        <f>IF(N277="sníž. přenesená",J277,0)</f>
        <v>0</v>
      </c>
      <c r="BI277" s="206">
        <f>IF(N277="nulová",J277,0)</f>
        <v>0</v>
      </c>
      <c r="BJ277" s="17" t="s">
        <v>149</v>
      </c>
      <c r="BK277" s="206">
        <f>ROUND(I277*H277,2)</f>
        <v>0</v>
      </c>
      <c r="BL277" s="17" t="s">
        <v>87</v>
      </c>
      <c r="BM277" s="205" t="s">
        <v>262</v>
      </c>
    </row>
    <row r="278" spans="2:65" s="12" customFormat="1" ht="11.25">
      <c r="B278" s="207"/>
      <c r="C278" s="208"/>
      <c r="D278" s="209" t="s">
        <v>151</v>
      </c>
      <c r="E278" s="210" t="s">
        <v>1</v>
      </c>
      <c r="F278" s="211" t="s">
        <v>962</v>
      </c>
      <c r="G278" s="208"/>
      <c r="H278" s="212">
        <v>0.69</v>
      </c>
      <c r="I278" s="213"/>
      <c r="J278" s="208"/>
      <c r="K278" s="208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151</v>
      </c>
      <c r="AU278" s="218" t="s">
        <v>149</v>
      </c>
      <c r="AV278" s="12" t="s">
        <v>149</v>
      </c>
      <c r="AW278" s="12" t="s">
        <v>33</v>
      </c>
      <c r="AX278" s="12" t="s">
        <v>77</v>
      </c>
      <c r="AY278" s="218" t="s">
        <v>142</v>
      </c>
    </row>
    <row r="279" spans="2:65" s="12" customFormat="1" ht="11.25">
      <c r="B279" s="207"/>
      <c r="C279" s="208"/>
      <c r="D279" s="209" t="s">
        <v>151</v>
      </c>
      <c r="E279" s="210" t="s">
        <v>1</v>
      </c>
      <c r="F279" s="211" t="s">
        <v>963</v>
      </c>
      <c r="G279" s="208"/>
      <c r="H279" s="212">
        <v>0.41199999999999998</v>
      </c>
      <c r="I279" s="213"/>
      <c r="J279" s="208"/>
      <c r="K279" s="208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151</v>
      </c>
      <c r="AU279" s="218" t="s">
        <v>149</v>
      </c>
      <c r="AV279" s="12" t="s">
        <v>149</v>
      </c>
      <c r="AW279" s="12" t="s">
        <v>33</v>
      </c>
      <c r="AX279" s="12" t="s">
        <v>77</v>
      </c>
      <c r="AY279" s="218" t="s">
        <v>142</v>
      </c>
    </row>
    <row r="280" spans="2:65" s="12" customFormat="1" ht="11.25">
      <c r="B280" s="207"/>
      <c r="C280" s="208"/>
      <c r="D280" s="209" t="s">
        <v>151</v>
      </c>
      <c r="E280" s="210" t="s">
        <v>1</v>
      </c>
      <c r="F280" s="211" t="s">
        <v>964</v>
      </c>
      <c r="G280" s="208"/>
      <c r="H280" s="212">
        <v>0.11</v>
      </c>
      <c r="I280" s="213"/>
      <c r="J280" s="208"/>
      <c r="K280" s="208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151</v>
      </c>
      <c r="AU280" s="218" t="s">
        <v>149</v>
      </c>
      <c r="AV280" s="12" t="s">
        <v>149</v>
      </c>
      <c r="AW280" s="12" t="s">
        <v>33</v>
      </c>
      <c r="AX280" s="12" t="s">
        <v>77</v>
      </c>
      <c r="AY280" s="218" t="s">
        <v>142</v>
      </c>
    </row>
    <row r="281" spans="2:65" s="12" customFormat="1" ht="11.25">
      <c r="B281" s="207"/>
      <c r="C281" s="208"/>
      <c r="D281" s="209" t="s">
        <v>151</v>
      </c>
      <c r="E281" s="210" t="s">
        <v>1</v>
      </c>
      <c r="F281" s="211" t="s">
        <v>965</v>
      </c>
      <c r="G281" s="208"/>
      <c r="H281" s="212">
        <v>7.6999999999999999E-2</v>
      </c>
      <c r="I281" s="213"/>
      <c r="J281" s="208"/>
      <c r="K281" s="208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151</v>
      </c>
      <c r="AU281" s="218" t="s">
        <v>149</v>
      </c>
      <c r="AV281" s="12" t="s">
        <v>149</v>
      </c>
      <c r="AW281" s="12" t="s">
        <v>33</v>
      </c>
      <c r="AX281" s="12" t="s">
        <v>77</v>
      </c>
      <c r="AY281" s="218" t="s">
        <v>142</v>
      </c>
    </row>
    <row r="282" spans="2:65" s="12" customFormat="1" ht="11.25">
      <c r="B282" s="207"/>
      <c r="C282" s="208"/>
      <c r="D282" s="209" t="s">
        <v>151</v>
      </c>
      <c r="E282" s="210" t="s">
        <v>1</v>
      </c>
      <c r="F282" s="211" t="s">
        <v>966</v>
      </c>
      <c r="G282" s="208"/>
      <c r="H282" s="212">
        <v>0.17799999999999999</v>
      </c>
      <c r="I282" s="213"/>
      <c r="J282" s="208"/>
      <c r="K282" s="208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151</v>
      </c>
      <c r="AU282" s="218" t="s">
        <v>149</v>
      </c>
      <c r="AV282" s="12" t="s">
        <v>149</v>
      </c>
      <c r="AW282" s="12" t="s">
        <v>33</v>
      </c>
      <c r="AX282" s="12" t="s">
        <v>77</v>
      </c>
      <c r="AY282" s="218" t="s">
        <v>142</v>
      </c>
    </row>
    <row r="283" spans="2:65" s="12" customFormat="1" ht="11.25">
      <c r="B283" s="207"/>
      <c r="C283" s="208"/>
      <c r="D283" s="209" t="s">
        <v>151</v>
      </c>
      <c r="E283" s="210" t="s">
        <v>1</v>
      </c>
      <c r="F283" s="211" t="s">
        <v>967</v>
      </c>
      <c r="G283" s="208"/>
      <c r="H283" s="212">
        <v>0.13800000000000001</v>
      </c>
      <c r="I283" s="213"/>
      <c r="J283" s="208"/>
      <c r="K283" s="208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151</v>
      </c>
      <c r="AU283" s="218" t="s">
        <v>149</v>
      </c>
      <c r="AV283" s="12" t="s">
        <v>149</v>
      </c>
      <c r="AW283" s="12" t="s">
        <v>33</v>
      </c>
      <c r="AX283" s="12" t="s">
        <v>77</v>
      </c>
      <c r="AY283" s="218" t="s">
        <v>142</v>
      </c>
    </row>
    <row r="284" spans="2:65" s="13" customFormat="1" ht="11.25">
      <c r="B284" s="219"/>
      <c r="C284" s="220"/>
      <c r="D284" s="209" t="s">
        <v>151</v>
      </c>
      <c r="E284" s="221" t="s">
        <v>1</v>
      </c>
      <c r="F284" s="222" t="s">
        <v>157</v>
      </c>
      <c r="G284" s="220"/>
      <c r="H284" s="223">
        <v>1.605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151</v>
      </c>
      <c r="AU284" s="229" t="s">
        <v>149</v>
      </c>
      <c r="AV284" s="13" t="s">
        <v>87</v>
      </c>
      <c r="AW284" s="13" t="s">
        <v>33</v>
      </c>
      <c r="AX284" s="13" t="s">
        <v>85</v>
      </c>
      <c r="AY284" s="229" t="s">
        <v>142</v>
      </c>
    </row>
    <row r="285" spans="2:65" s="1" customFormat="1" ht="16.5" customHeight="1">
      <c r="B285" s="34"/>
      <c r="C285" s="194" t="s">
        <v>268</v>
      </c>
      <c r="D285" s="194" t="s">
        <v>144</v>
      </c>
      <c r="E285" s="195" t="s">
        <v>269</v>
      </c>
      <c r="F285" s="196" t="s">
        <v>270</v>
      </c>
      <c r="G285" s="197" t="s">
        <v>147</v>
      </c>
      <c r="H285" s="198">
        <v>8.4</v>
      </c>
      <c r="I285" s="199"/>
      <c r="J285" s="200">
        <f>ROUND(I285*H285,2)</f>
        <v>0</v>
      </c>
      <c r="K285" s="196" t="s">
        <v>160</v>
      </c>
      <c r="L285" s="38"/>
      <c r="M285" s="201" t="s">
        <v>1</v>
      </c>
      <c r="N285" s="202" t="s">
        <v>43</v>
      </c>
      <c r="O285" s="66"/>
      <c r="P285" s="203">
        <f>O285*H285</f>
        <v>0</v>
      </c>
      <c r="Q285" s="203">
        <v>0</v>
      </c>
      <c r="R285" s="203">
        <f>Q285*H285</f>
        <v>0</v>
      </c>
      <c r="S285" s="203">
        <v>8.7999999999999995E-2</v>
      </c>
      <c r="T285" s="204">
        <f>S285*H285</f>
        <v>0.73919999999999997</v>
      </c>
      <c r="AR285" s="205" t="s">
        <v>87</v>
      </c>
      <c r="AT285" s="205" t="s">
        <v>144</v>
      </c>
      <c r="AU285" s="205" t="s">
        <v>149</v>
      </c>
      <c r="AY285" s="17" t="s">
        <v>142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7" t="s">
        <v>149</v>
      </c>
      <c r="BK285" s="206">
        <f>ROUND(I285*H285,2)</f>
        <v>0</v>
      </c>
      <c r="BL285" s="17" t="s">
        <v>87</v>
      </c>
      <c r="BM285" s="205" t="s">
        <v>271</v>
      </c>
    </row>
    <row r="286" spans="2:65" s="12" customFormat="1" ht="11.25">
      <c r="B286" s="207"/>
      <c r="C286" s="208"/>
      <c r="D286" s="209" t="s">
        <v>151</v>
      </c>
      <c r="E286" s="210" t="s">
        <v>1</v>
      </c>
      <c r="F286" s="211" t="s">
        <v>272</v>
      </c>
      <c r="G286" s="208"/>
      <c r="H286" s="212">
        <v>1.2</v>
      </c>
      <c r="I286" s="213"/>
      <c r="J286" s="208"/>
      <c r="K286" s="208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151</v>
      </c>
      <c r="AU286" s="218" t="s">
        <v>149</v>
      </c>
      <c r="AV286" s="12" t="s">
        <v>149</v>
      </c>
      <c r="AW286" s="12" t="s">
        <v>33</v>
      </c>
      <c r="AX286" s="12" t="s">
        <v>77</v>
      </c>
      <c r="AY286" s="218" t="s">
        <v>142</v>
      </c>
    </row>
    <row r="287" spans="2:65" s="12" customFormat="1" ht="11.25">
      <c r="B287" s="207"/>
      <c r="C287" s="208"/>
      <c r="D287" s="209" t="s">
        <v>151</v>
      </c>
      <c r="E287" s="210" t="s">
        <v>1</v>
      </c>
      <c r="F287" s="211" t="s">
        <v>272</v>
      </c>
      <c r="G287" s="208"/>
      <c r="H287" s="212">
        <v>1.2</v>
      </c>
      <c r="I287" s="213"/>
      <c r="J287" s="208"/>
      <c r="K287" s="208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151</v>
      </c>
      <c r="AU287" s="218" t="s">
        <v>149</v>
      </c>
      <c r="AV287" s="12" t="s">
        <v>149</v>
      </c>
      <c r="AW287" s="12" t="s">
        <v>33</v>
      </c>
      <c r="AX287" s="12" t="s">
        <v>77</v>
      </c>
      <c r="AY287" s="218" t="s">
        <v>142</v>
      </c>
    </row>
    <row r="288" spans="2:65" s="12" customFormat="1" ht="11.25">
      <c r="B288" s="207"/>
      <c r="C288" s="208"/>
      <c r="D288" s="209" t="s">
        <v>151</v>
      </c>
      <c r="E288" s="210" t="s">
        <v>1</v>
      </c>
      <c r="F288" s="211" t="s">
        <v>273</v>
      </c>
      <c r="G288" s="208"/>
      <c r="H288" s="212">
        <v>1.2</v>
      </c>
      <c r="I288" s="213"/>
      <c r="J288" s="208"/>
      <c r="K288" s="208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151</v>
      </c>
      <c r="AU288" s="218" t="s">
        <v>149</v>
      </c>
      <c r="AV288" s="12" t="s">
        <v>149</v>
      </c>
      <c r="AW288" s="12" t="s">
        <v>33</v>
      </c>
      <c r="AX288" s="12" t="s">
        <v>77</v>
      </c>
      <c r="AY288" s="218" t="s">
        <v>142</v>
      </c>
    </row>
    <row r="289" spans="2:65" s="12" customFormat="1" ht="11.25">
      <c r="B289" s="207"/>
      <c r="C289" s="208"/>
      <c r="D289" s="209" t="s">
        <v>151</v>
      </c>
      <c r="E289" s="210" t="s">
        <v>1</v>
      </c>
      <c r="F289" s="211" t="s">
        <v>274</v>
      </c>
      <c r="G289" s="208"/>
      <c r="H289" s="212">
        <v>1.6</v>
      </c>
      <c r="I289" s="213"/>
      <c r="J289" s="208"/>
      <c r="K289" s="208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151</v>
      </c>
      <c r="AU289" s="218" t="s">
        <v>149</v>
      </c>
      <c r="AV289" s="12" t="s">
        <v>149</v>
      </c>
      <c r="AW289" s="12" t="s">
        <v>33</v>
      </c>
      <c r="AX289" s="12" t="s">
        <v>77</v>
      </c>
      <c r="AY289" s="218" t="s">
        <v>142</v>
      </c>
    </row>
    <row r="290" spans="2:65" s="12" customFormat="1" ht="11.25">
      <c r="B290" s="207"/>
      <c r="C290" s="208"/>
      <c r="D290" s="209" t="s">
        <v>151</v>
      </c>
      <c r="E290" s="210" t="s">
        <v>1</v>
      </c>
      <c r="F290" s="211" t="s">
        <v>275</v>
      </c>
      <c r="G290" s="208"/>
      <c r="H290" s="212">
        <v>1.6</v>
      </c>
      <c r="I290" s="213"/>
      <c r="J290" s="208"/>
      <c r="K290" s="208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151</v>
      </c>
      <c r="AU290" s="218" t="s">
        <v>149</v>
      </c>
      <c r="AV290" s="12" t="s">
        <v>149</v>
      </c>
      <c r="AW290" s="12" t="s">
        <v>33</v>
      </c>
      <c r="AX290" s="12" t="s">
        <v>77</v>
      </c>
      <c r="AY290" s="218" t="s">
        <v>142</v>
      </c>
    </row>
    <row r="291" spans="2:65" s="12" customFormat="1" ht="11.25">
      <c r="B291" s="207"/>
      <c r="C291" s="208"/>
      <c r="D291" s="209" t="s">
        <v>151</v>
      </c>
      <c r="E291" s="210" t="s">
        <v>1</v>
      </c>
      <c r="F291" s="211" t="s">
        <v>276</v>
      </c>
      <c r="G291" s="208"/>
      <c r="H291" s="212">
        <v>1.6</v>
      </c>
      <c r="I291" s="213"/>
      <c r="J291" s="208"/>
      <c r="K291" s="208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151</v>
      </c>
      <c r="AU291" s="218" t="s">
        <v>149</v>
      </c>
      <c r="AV291" s="12" t="s">
        <v>149</v>
      </c>
      <c r="AW291" s="12" t="s">
        <v>33</v>
      </c>
      <c r="AX291" s="12" t="s">
        <v>77</v>
      </c>
      <c r="AY291" s="218" t="s">
        <v>142</v>
      </c>
    </row>
    <row r="292" spans="2:65" s="13" customFormat="1" ht="11.25">
      <c r="B292" s="219"/>
      <c r="C292" s="220"/>
      <c r="D292" s="209" t="s">
        <v>151</v>
      </c>
      <c r="E292" s="221" t="s">
        <v>1</v>
      </c>
      <c r="F292" s="222" t="s">
        <v>157</v>
      </c>
      <c r="G292" s="220"/>
      <c r="H292" s="223">
        <v>8.4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151</v>
      </c>
      <c r="AU292" s="229" t="s">
        <v>149</v>
      </c>
      <c r="AV292" s="13" t="s">
        <v>87</v>
      </c>
      <c r="AW292" s="13" t="s">
        <v>33</v>
      </c>
      <c r="AX292" s="13" t="s">
        <v>85</v>
      </c>
      <c r="AY292" s="229" t="s">
        <v>142</v>
      </c>
    </row>
    <row r="293" spans="2:65" s="1" customFormat="1" ht="16.5" customHeight="1">
      <c r="B293" s="34"/>
      <c r="C293" s="194" t="s">
        <v>277</v>
      </c>
      <c r="D293" s="194" t="s">
        <v>144</v>
      </c>
      <c r="E293" s="195" t="s">
        <v>278</v>
      </c>
      <c r="F293" s="196" t="s">
        <v>279</v>
      </c>
      <c r="G293" s="197" t="s">
        <v>147</v>
      </c>
      <c r="H293" s="198">
        <v>3.2</v>
      </c>
      <c r="I293" s="199"/>
      <c r="J293" s="200">
        <f>ROUND(I293*H293,2)</f>
        <v>0</v>
      </c>
      <c r="K293" s="196" t="s">
        <v>160</v>
      </c>
      <c r="L293" s="38"/>
      <c r="M293" s="201" t="s">
        <v>1</v>
      </c>
      <c r="N293" s="202" t="s">
        <v>43</v>
      </c>
      <c r="O293" s="66"/>
      <c r="P293" s="203">
        <f>O293*H293</f>
        <v>0</v>
      </c>
      <c r="Q293" s="203">
        <v>0</v>
      </c>
      <c r="R293" s="203">
        <f>Q293*H293</f>
        <v>0</v>
      </c>
      <c r="S293" s="203">
        <v>6.7000000000000004E-2</v>
      </c>
      <c r="T293" s="204">
        <f>S293*H293</f>
        <v>0.21440000000000003</v>
      </c>
      <c r="AR293" s="205" t="s">
        <v>87</v>
      </c>
      <c r="AT293" s="205" t="s">
        <v>144</v>
      </c>
      <c r="AU293" s="205" t="s">
        <v>149</v>
      </c>
      <c r="AY293" s="17" t="s">
        <v>142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7" t="s">
        <v>149</v>
      </c>
      <c r="BK293" s="206">
        <f>ROUND(I293*H293,2)</f>
        <v>0</v>
      </c>
      <c r="BL293" s="17" t="s">
        <v>87</v>
      </c>
      <c r="BM293" s="205" t="s">
        <v>280</v>
      </c>
    </row>
    <row r="294" spans="2:65" s="12" customFormat="1" ht="11.25">
      <c r="B294" s="207"/>
      <c r="C294" s="208"/>
      <c r="D294" s="209" t="s">
        <v>151</v>
      </c>
      <c r="E294" s="210" t="s">
        <v>1</v>
      </c>
      <c r="F294" s="211" t="s">
        <v>281</v>
      </c>
      <c r="G294" s="208"/>
      <c r="H294" s="212">
        <v>3.2</v>
      </c>
      <c r="I294" s="213"/>
      <c r="J294" s="208"/>
      <c r="K294" s="208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151</v>
      </c>
      <c r="AU294" s="218" t="s">
        <v>149</v>
      </c>
      <c r="AV294" s="12" t="s">
        <v>149</v>
      </c>
      <c r="AW294" s="12" t="s">
        <v>33</v>
      </c>
      <c r="AX294" s="12" t="s">
        <v>77</v>
      </c>
      <c r="AY294" s="218" t="s">
        <v>142</v>
      </c>
    </row>
    <row r="295" spans="2:65" s="13" customFormat="1" ht="11.25">
      <c r="B295" s="219"/>
      <c r="C295" s="220"/>
      <c r="D295" s="209" t="s">
        <v>151</v>
      </c>
      <c r="E295" s="221" t="s">
        <v>1</v>
      </c>
      <c r="F295" s="222" t="s">
        <v>157</v>
      </c>
      <c r="G295" s="220"/>
      <c r="H295" s="223">
        <v>3.2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151</v>
      </c>
      <c r="AU295" s="229" t="s">
        <v>149</v>
      </c>
      <c r="AV295" s="13" t="s">
        <v>87</v>
      </c>
      <c r="AW295" s="13" t="s">
        <v>33</v>
      </c>
      <c r="AX295" s="13" t="s">
        <v>85</v>
      </c>
      <c r="AY295" s="229" t="s">
        <v>142</v>
      </c>
    </row>
    <row r="296" spans="2:65" s="1" customFormat="1" ht="24" customHeight="1">
      <c r="B296" s="34"/>
      <c r="C296" s="194" t="s">
        <v>7</v>
      </c>
      <c r="D296" s="194" t="s">
        <v>144</v>
      </c>
      <c r="E296" s="195" t="s">
        <v>282</v>
      </c>
      <c r="F296" s="196" t="s">
        <v>283</v>
      </c>
      <c r="G296" s="197" t="s">
        <v>147</v>
      </c>
      <c r="H296" s="198">
        <v>3</v>
      </c>
      <c r="I296" s="199"/>
      <c r="J296" s="200">
        <f>ROUND(I296*H296,2)</f>
        <v>0</v>
      </c>
      <c r="K296" s="196" t="s">
        <v>160</v>
      </c>
      <c r="L296" s="38"/>
      <c r="M296" s="201" t="s">
        <v>1</v>
      </c>
      <c r="N296" s="202" t="s">
        <v>43</v>
      </c>
      <c r="O296" s="66"/>
      <c r="P296" s="203">
        <f>O296*H296</f>
        <v>0</v>
      </c>
      <c r="Q296" s="203">
        <v>0</v>
      </c>
      <c r="R296" s="203">
        <f>Q296*H296</f>
        <v>0</v>
      </c>
      <c r="S296" s="203">
        <v>0.27</v>
      </c>
      <c r="T296" s="204">
        <f>S296*H296</f>
        <v>0.81</v>
      </c>
      <c r="AR296" s="205" t="s">
        <v>87</v>
      </c>
      <c r="AT296" s="205" t="s">
        <v>144</v>
      </c>
      <c r="AU296" s="205" t="s">
        <v>149</v>
      </c>
      <c r="AY296" s="17" t="s">
        <v>142</v>
      </c>
      <c r="BE296" s="206">
        <f>IF(N296="základní",J296,0)</f>
        <v>0</v>
      </c>
      <c r="BF296" s="206">
        <f>IF(N296="snížená",J296,0)</f>
        <v>0</v>
      </c>
      <c r="BG296" s="206">
        <f>IF(N296="zákl. přenesená",J296,0)</f>
        <v>0</v>
      </c>
      <c r="BH296" s="206">
        <f>IF(N296="sníž. přenesená",J296,0)</f>
        <v>0</v>
      </c>
      <c r="BI296" s="206">
        <f>IF(N296="nulová",J296,0)</f>
        <v>0</v>
      </c>
      <c r="BJ296" s="17" t="s">
        <v>149</v>
      </c>
      <c r="BK296" s="206">
        <f>ROUND(I296*H296,2)</f>
        <v>0</v>
      </c>
      <c r="BL296" s="17" t="s">
        <v>87</v>
      </c>
      <c r="BM296" s="205" t="s">
        <v>284</v>
      </c>
    </row>
    <row r="297" spans="2:65" s="12" customFormat="1" ht="11.25">
      <c r="B297" s="207"/>
      <c r="C297" s="208"/>
      <c r="D297" s="209" t="s">
        <v>151</v>
      </c>
      <c r="E297" s="210" t="s">
        <v>1</v>
      </c>
      <c r="F297" s="211" t="s">
        <v>152</v>
      </c>
      <c r="G297" s="208"/>
      <c r="H297" s="212">
        <v>3</v>
      </c>
      <c r="I297" s="213"/>
      <c r="J297" s="208"/>
      <c r="K297" s="208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151</v>
      </c>
      <c r="AU297" s="218" t="s">
        <v>149</v>
      </c>
      <c r="AV297" s="12" t="s">
        <v>149</v>
      </c>
      <c r="AW297" s="12" t="s">
        <v>33</v>
      </c>
      <c r="AX297" s="12" t="s">
        <v>85</v>
      </c>
      <c r="AY297" s="218" t="s">
        <v>142</v>
      </c>
    </row>
    <row r="298" spans="2:65" s="1" customFormat="1" ht="24" customHeight="1">
      <c r="B298" s="34"/>
      <c r="C298" s="194" t="s">
        <v>285</v>
      </c>
      <c r="D298" s="194" t="s">
        <v>144</v>
      </c>
      <c r="E298" s="195" t="s">
        <v>286</v>
      </c>
      <c r="F298" s="196" t="s">
        <v>287</v>
      </c>
      <c r="G298" s="197" t="s">
        <v>244</v>
      </c>
      <c r="H298" s="198">
        <v>22</v>
      </c>
      <c r="I298" s="199"/>
      <c r="J298" s="200">
        <f>ROUND(I298*H298,2)</f>
        <v>0</v>
      </c>
      <c r="K298" s="196" t="s">
        <v>160</v>
      </c>
      <c r="L298" s="38"/>
      <c r="M298" s="201" t="s">
        <v>1</v>
      </c>
      <c r="N298" s="202" t="s">
        <v>43</v>
      </c>
      <c r="O298" s="66"/>
      <c r="P298" s="203">
        <f>O298*H298</f>
        <v>0</v>
      </c>
      <c r="Q298" s="203">
        <v>0</v>
      </c>
      <c r="R298" s="203">
        <f>Q298*H298</f>
        <v>0</v>
      </c>
      <c r="S298" s="203">
        <v>6.0000000000000001E-3</v>
      </c>
      <c r="T298" s="204">
        <f>S298*H298</f>
        <v>0.13200000000000001</v>
      </c>
      <c r="AR298" s="205" t="s">
        <v>87</v>
      </c>
      <c r="AT298" s="205" t="s">
        <v>144</v>
      </c>
      <c r="AU298" s="205" t="s">
        <v>149</v>
      </c>
      <c r="AY298" s="17" t="s">
        <v>142</v>
      </c>
      <c r="BE298" s="206">
        <f>IF(N298="základní",J298,0)</f>
        <v>0</v>
      </c>
      <c r="BF298" s="206">
        <f>IF(N298="snížená",J298,0)</f>
        <v>0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17" t="s">
        <v>149</v>
      </c>
      <c r="BK298" s="206">
        <f>ROUND(I298*H298,2)</f>
        <v>0</v>
      </c>
      <c r="BL298" s="17" t="s">
        <v>87</v>
      </c>
      <c r="BM298" s="205" t="s">
        <v>288</v>
      </c>
    </row>
    <row r="299" spans="2:65" s="14" customFormat="1" ht="11.25">
      <c r="B299" s="230"/>
      <c r="C299" s="231"/>
      <c r="D299" s="209" t="s">
        <v>151</v>
      </c>
      <c r="E299" s="232" t="s">
        <v>1</v>
      </c>
      <c r="F299" s="233" t="s">
        <v>219</v>
      </c>
      <c r="G299" s="231"/>
      <c r="H299" s="232" t="s">
        <v>1</v>
      </c>
      <c r="I299" s="234"/>
      <c r="J299" s="231"/>
      <c r="K299" s="231"/>
      <c r="L299" s="235"/>
      <c r="M299" s="236"/>
      <c r="N299" s="237"/>
      <c r="O299" s="237"/>
      <c r="P299" s="237"/>
      <c r="Q299" s="237"/>
      <c r="R299" s="237"/>
      <c r="S299" s="237"/>
      <c r="T299" s="238"/>
      <c r="AT299" s="239" t="s">
        <v>151</v>
      </c>
      <c r="AU299" s="239" t="s">
        <v>149</v>
      </c>
      <c r="AV299" s="14" t="s">
        <v>85</v>
      </c>
      <c r="AW299" s="14" t="s">
        <v>33</v>
      </c>
      <c r="AX299" s="14" t="s">
        <v>77</v>
      </c>
      <c r="AY299" s="239" t="s">
        <v>142</v>
      </c>
    </row>
    <row r="300" spans="2:65" s="12" customFormat="1" ht="11.25">
      <c r="B300" s="207"/>
      <c r="C300" s="208"/>
      <c r="D300" s="209" t="s">
        <v>151</v>
      </c>
      <c r="E300" s="210" t="s">
        <v>1</v>
      </c>
      <c r="F300" s="211" t="s">
        <v>968</v>
      </c>
      <c r="G300" s="208"/>
      <c r="H300" s="212">
        <v>4</v>
      </c>
      <c r="I300" s="213"/>
      <c r="J300" s="208"/>
      <c r="K300" s="208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151</v>
      </c>
      <c r="AU300" s="218" t="s">
        <v>149</v>
      </c>
      <c r="AV300" s="12" t="s">
        <v>149</v>
      </c>
      <c r="AW300" s="12" t="s">
        <v>33</v>
      </c>
      <c r="AX300" s="12" t="s">
        <v>77</v>
      </c>
      <c r="AY300" s="218" t="s">
        <v>142</v>
      </c>
    </row>
    <row r="301" spans="2:65" s="12" customFormat="1" ht="11.25">
      <c r="B301" s="207"/>
      <c r="C301" s="208"/>
      <c r="D301" s="209" t="s">
        <v>151</v>
      </c>
      <c r="E301" s="210" t="s">
        <v>1</v>
      </c>
      <c r="F301" s="211" t="s">
        <v>969</v>
      </c>
      <c r="G301" s="208"/>
      <c r="H301" s="212">
        <v>2</v>
      </c>
      <c r="I301" s="213"/>
      <c r="J301" s="208"/>
      <c r="K301" s="208"/>
      <c r="L301" s="214"/>
      <c r="M301" s="215"/>
      <c r="N301" s="216"/>
      <c r="O301" s="216"/>
      <c r="P301" s="216"/>
      <c r="Q301" s="216"/>
      <c r="R301" s="216"/>
      <c r="S301" s="216"/>
      <c r="T301" s="217"/>
      <c r="AT301" s="218" t="s">
        <v>151</v>
      </c>
      <c r="AU301" s="218" t="s">
        <v>149</v>
      </c>
      <c r="AV301" s="12" t="s">
        <v>149</v>
      </c>
      <c r="AW301" s="12" t="s">
        <v>33</v>
      </c>
      <c r="AX301" s="12" t="s">
        <v>77</v>
      </c>
      <c r="AY301" s="218" t="s">
        <v>142</v>
      </c>
    </row>
    <row r="302" spans="2:65" s="15" customFormat="1" ht="11.25">
      <c r="B302" s="240"/>
      <c r="C302" s="241"/>
      <c r="D302" s="209" t="s">
        <v>151</v>
      </c>
      <c r="E302" s="242" t="s">
        <v>1</v>
      </c>
      <c r="F302" s="243" t="s">
        <v>222</v>
      </c>
      <c r="G302" s="241"/>
      <c r="H302" s="244">
        <v>6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AT302" s="250" t="s">
        <v>151</v>
      </c>
      <c r="AU302" s="250" t="s">
        <v>149</v>
      </c>
      <c r="AV302" s="15" t="s">
        <v>82</v>
      </c>
      <c r="AW302" s="15" t="s">
        <v>33</v>
      </c>
      <c r="AX302" s="15" t="s">
        <v>77</v>
      </c>
      <c r="AY302" s="250" t="s">
        <v>142</v>
      </c>
    </row>
    <row r="303" spans="2:65" s="14" customFormat="1" ht="11.25">
      <c r="B303" s="230"/>
      <c r="C303" s="231"/>
      <c r="D303" s="209" t="s">
        <v>151</v>
      </c>
      <c r="E303" s="232" t="s">
        <v>1</v>
      </c>
      <c r="F303" s="233" t="s">
        <v>223</v>
      </c>
      <c r="G303" s="231"/>
      <c r="H303" s="232" t="s">
        <v>1</v>
      </c>
      <c r="I303" s="234"/>
      <c r="J303" s="231"/>
      <c r="K303" s="231"/>
      <c r="L303" s="235"/>
      <c r="M303" s="236"/>
      <c r="N303" s="237"/>
      <c r="O303" s="237"/>
      <c r="P303" s="237"/>
      <c r="Q303" s="237"/>
      <c r="R303" s="237"/>
      <c r="S303" s="237"/>
      <c r="T303" s="238"/>
      <c r="AT303" s="239" t="s">
        <v>151</v>
      </c>
      <c r="AU303" s="239" t="s">
        <v>149</v>
      </c>
      <c r="AV303" s="14" t="s">
        <v>85</v>
      </c>
      <c r="AW303" s="14" t="s">
        <v>33</v>
      </c>
      <c r="AX303" s="14" t="s">
        <v>77</v>
      </c>
      <c r="AY303" s="239" t="s">
        <v>142</v>
      </c>
    </row>
    <row r="304" spans="2:65" s="12" customFormat="1" ht="11.25">
      <c r="B304" s="207"/>
      <c r="C304" s="208"/>
      <c r="D304" s="209" t="s">
        <v>151</v>
      </c>
      <c r="E304" s="210" t="s">
        <v>1</v>
      </c>
      <c r="F304" s="211" t="s">
        <v>970</v>
      </c>
      <c r="G304" s="208"/>
      <c r="H304" s="212">
        <v>16</v>
      </c>
      <c r="I304" s="213"/>
      <c r="J304" s="208"/>
      <c r="K304" s="208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151</v>
      </c>
      <c r="AU304" s="218" t="s">
        <v>149</v>
      </c>
      <c r="AV304" s="12" t="s">
        <v>149</v>
      </c>
      <c r="AW304" s="12" t="s">
        <v>33</v>
      </c>
      <c r="AX304" s="12" t="s">
        <v>77</v>
      </c>
      <c r="AY304" s="218" t="s">
        <v>142</v>
      </c>
    </row>
    <row r="305" spans="2:65" s="15" customFormat="1" ht="11.25">
      <c r="B305" s="240"/>
      <c r="C305" s="241"/>
      <c r="D305" s="209" t="s">
        <v>151</v>
      </c>
      <c r="E305" s="242" t="s">
        <v>1</v>
      </c>
      <c r="F305" s="243" t="s">
        <v>222</v>
      </c>
      <c r="G305" s="241"/>
      <c r="H305" s="244">
        <v>16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AT305" s="250" t="s">
        <v>151</v>
      </c>
      <c r="AU305" s="250" t="s">
        <v>149</v>
      </c>
      <c r="AV305" s="15" t="s">
        <v>82</v>
      </c>
      <c r="AW305" s="15" t="s">
        <v>33</v>
      </c>
      <c r="AX305" s="15" t="s">
        <v>77</v>
      </c>
      <c r="AY305" s="250" t="s">
        <v>142</v>
      </c>
    </row>
    <row r="306" spans="2:65" s="13" customFormat="1" ht="11.25">
      <c r="B306" s="219"/>
      <c r="C306" s="220"/>
      <c r="D306" s="209" t="s">
        <v>151</v>
      </c>
      <c r="E306" s="221" t="s">
        <v>1</v>
      </c>
      <c r="F306" s="222" t="s">
        <v>157</v>
      </c>
      <c r="G306" s="220"/>
      <c r="H306" s="223">
        <v>22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151</v>
      </c>
      <c r="AU306" s="229" t="s">
        <v>149</v>
      </c>
      <c r="AV306" s="13" t="s">
        <v>87</v>
      </c>
      <c r="AW306" s="13" t="s">
        <v>33</v>
      </c>
      <c r="AX306" s="13" t="s">
        <v>85</v>
      </c>
      <c r="AY306" s="229" t="s">
        <v>142</v>
      </c>
    </row>
    <row r="307" spans="2:65" s="1" customFormat="1" ht="24" customHeight="1">
      <c r="B307" s="34"/>
      <c r="C307" s="194" t="s">
        <v>292</v>
      </c>
      <c r="D307" s="194" t="s">
        <v>144</v>
      </c>
      <c r="E307" s="195" t="s">
        <v>293</v>
      </c>
      <c r="F307" s="196" t="s">
        <v>294</v>
      </c>
      <c r="G307" s="197" t="s">
        <v>147</v>
      </c>
      <c r="H307" s="198">
        <v>33.799999999999997</v>
      </c>
      <c r="I307" s="199"/>
      <c r="J307" s="200">
        <f>ROUND(I307*H307,2)</f>
        <v>0</v>
      </c>
      <c r="K307" s="196" t="s">
        <v>160</v>
      </c>
      <c r="L307" s="38"/>
      <c r="M307" s="201" t="s">
        <v>1</v>
      </c>
      <c r="N307" s="202" t="s">
        <v>43</v>
      </c>
      <c r="O307" s="66"/>
      <c r="P307" s="203">
        <f>O307*H307</f>
        <v>0</v>
      </c>
      <c r="Q307" s="203">
        <v>0</v>
      </c>
      <c r="R307" s="203">
        <f>Q307*H307</f>
        <v>0</v>
      </c>
      <c r="S307" s="203">
        <v>4.5999999999999999E-2</v>
      </c>
      <c r="T307" s="204">
        <f>S307*H307</f>
        <v>1.5547999999999997</v>
      </c>
      <c r="AR307" s="205" t="s">
        <v>87</v>
      </c>
      <c r="AT307" s="205" t="s">
        <v>144</v>
      </c>
      <c r="AU307" s="205" t="s">
        <v>149</v>
      </c>
      <c r="AY307" s="17" t="s">
        <v>142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7" t="s">
        <v>149</v>
      </c>
      <c r="BK307" s="206">
        <f>ROUND(I307*H307,2)</f>
        <v>0</v>
      </c>
      <c r="BL307" s="17" t="s">
        <v>87</v>
      </c>
      <c r="BM307" s="205" t="s">
        <v>295</v>
      </c>
    </row>
    <row r="308" spans="2:65" s="14" customFormat="1" ht="11.25">
      <c r="B308" s="230"/>
      <c r="C308" s="231"/>
      <c r="D308" s="209" t="s">
        <v>151</v>
      </c>
      <c r="E308" s="232" t="s">
        <v>1</v>
      </c>
      <c r="F308" s="233" t="s">
        <v>211</v>
      </c>
      <c r="G308" s="231"/>
      <c r="H308" s="232" t="s">
        <v>1</v>
      </c>
      <c r="I308" s="234"/>
      <c r="J308" s="231"/>
      <c r="K308" s="231"/>
      <c r="L308" s="235"/>
      <c r="M308" s="236"/>
      <c r="N308" s="237"/>
      <c r="O308" s="237"/>
      <c r="P308" s="237"/>
      <c r="Q308" s="237"/>
      <c r="R308" s="237"/>
      <c r="S308" s="237"/>
      <c r="T308" s="238"/>
      <c r="AT308" s="239" t="s">
        <v>151</v>
      </c>
      <c r="AU308" s="239" t="s">
        <v>149</v>
      </c>
      <c r="AV308" s="14" t="s">
        <v>85</v>
      </c>
      <c r="AW308" s="14" t="s">
        <v>33</v>
      </c>
      <c r="AX308" s="14" t="s">
        <v>77</v>
      </c>
      <c r="AY308" s="239" t="s">
        <v>142</v>
      </c>
    </row>
    <row r="309" spans="2:65" s="12" customFormat="1" ht="11.25">
      <c r="B309" s="207"/>
      <c r="C309" s="208"/>
      <c r="D309" s="209" t="s">
        <v>151</v>
      </c>
      <c r="E309" s="210" t="s">
        <v>1</v>
      </c>
      <c r="F309" s="211" t="s">
        <v>944</v>
      </c>
      <c r="G309" s="208"/>
      <c r="H309" s="212">
        <v>13.85</v>
      </c>
      <c r="I309" s="213"/>
      <c r="J309" s="208"/>
      <c r="K309" s="208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151</v>
      </c>
      <c r="AU309" s="218" t="s">
        <v>149</v>
      </c>
      <c r="AV309" s="12" t="s">
        <v>149</v>
      </c>
      <c r="AW309" s="12" t="s">
        <v>33</v>
      </c>
      <c r="AX309" s="12" t="s">
        <v>77</v>
      </c>
      <c r="AY309" s="218" t="s">
        <v>142</v>
      </c>
    </row>
    <row r="310" spans="2:65" s="12" customFormat="1" ht="11.25">
      <c r="B310" s="207"/>
      <c r="C310" s="208"/>
      <c r="D310" s="209" t="s">
        <v>151</v>
      </c>
      <c r="E310" s="210" t="s">
        <v>1</v>
      </c>
      <c r="F310" s="211" t="s">
        <v>945</v>
      </c>
      <c r="G310" s="208"/>
      <c r="H310" s="212">
        <v>2.2000000000000002</v>
      </c>
      <c r="I310" s="213"/>
      <c r="J310" s="208"/>
      <c r="K310" s="208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151</v>
      </c>
      <c r="AU310" s="218" t="s">
        <v>149</v>
      </c>
      <c r="AV310" s="12" t="s">
        <v>149</v>
      </c>
      <c r="AW310" s="12" t="s">
        <v>33</v>
      </c>
      <c r="AX310" s="12" t="s">
        <v>77</v>
      </c>
      <c r="AY310" s="218" t="s">
        <v>142</v>
      </c>
    </row>
    <row r="311" spans="2:65" s="14" customFormat="1" ht="11.25">
      <c r="B311" s="230"/>
      <c r="C311" s="231"/>
      <c r="D311" s="209" t="s">
        <v>151</v>
      </c>
      <c r="E311" s="232" t="s">
        <v>1</v>
      </c>
      <c r="F311" s="233" t="s">
        <v>213</v>
      </c>
      <c r="G311" s="231"/>
      <c r="H311" s="232" t="s">
        <v>1</v>
      </c>
      <c r="I311" s="234"/>
      <c r="J311" s="231"/>
      <c r="K311" s="231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151</v>
      </c>
      <c r="AU311" s="239" t="s">
        <v>149</v>
      </c>
      <c r="AV311" s="14" t="s">
        <v>85</v>
      </c>
      <c r="AW311" s="14" t="s">
        <v>33</v>
      </c>
      <c r="AX311" s="14" t="s">
        <v>77</v>
      </c>
      <c r="AY311" s="239" t="s">
        <v>142</v>
      </c>
    </row>
    <row r="312" spans="2:65" s="12" customFormat="1" ht="11.25">
      <c r="B312" s="207"/>
      <c r="C312" s="208"/>
      <c r="D312" s="209" t="s">
        <v>151</v>
      </c>
      <c r="E312" s="210" t="s">
        <v>1</v>
      </c>
      <c r="F312" s="211" t="s">
        <v>946</v>
      </c>
      <c r="G312" s="208"/>
      <c r="H312" s="212">
        <v>17.75</v>
      </c>
      <c r="I312" s="213"/>
      <c r="J312" s="208"/>
      <c r="K312" s="208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151</v>
      </c>
      <c r="AU312" s="218" t="s">
        <v>149</v>
      </c>
      <c r="AV312" s="12" t="s">
        <v>149</v>
      </c>
      <c r="AW312" s="12" t="s">
        <v>33</v>
      </c>
      <c r="AX312" s="12" t="s">
        <v>77</v>
      </c>
      <c r="AY312" s="218" t="s">
        <v>142</v>
      </c>
    </row>
    <row r="313" spans="2:65" s="13" customFormat="1" ht="11.25">
      <c r="B313" s="219"/>
      <c r="C313" s="220"/>
      <c r="D313" s="209" t="s">
        <v>151</v>
      </c>
      <c r="E313" s="221" t="s">
        <v>1</v>
      </c>
      <c r="F313" s="222" t="s">
        <v>157</v>
      </c>
      <c r="G313" s="220"/>
      <c r="H313" s="223">
        <v>33.799999999999997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151</v>
      </c>
      <c r="AU313" s="229" t="s">
        <v>149</v>
      </c>
      <c r="AV313" s="13" t="s">
        <v>87</v>
      </c>
      <c r="AW313" s="13" t="s">
        <v>33</v>
      </c>
      <c r="AX313" s="13" t="s">
        <v>85</v>
      </c>
      <c r="AY313" s="229" t="s">
        <v>142</v>
      </c>
    </row>
    <row r="314" spans="2:65" s="11" customFormat="1" ht="22.9" customHeight="1">
      <c r="B314" s="179"/>
      <c r="C314" s="180"/>
      <c r="D314" s="181" t="s">
        <v>76</v>
      </c>
      <c r="E314" s="192" t="s">
        <v>296</v>
      </c>
      <c r="F314" s="192" t="s">
        <v>297</v>
      </c>
      <c r="G314" s="180"/>
      <c r="H314" s="180"/>
      <c r="I314" s="183"/>
      <c r="J314" s="193">
        <f>BK314</f>
        <v>0</v>
      </c>
      <c r="K314" s="180"/>
      <c r="L314" s="184"/>
      <c r="M314" s="185"/>
      <c r="N314" s="186"/>
      <c r="O314" s="186"/>
      <c r="P314" s="187">
        <f>SUM(P315:P325)</f>
        <v>0</v>
      </c>
      <c r="Q314" s="186"/>
      <c r="R314" s="187">
        <f>SUM(R315:R325)</f>
        <v>0</v>
      </c>
      <c r="S314" s="186"/>
      <c r="T314" s="188">
        <f>SUM(T315:T325)</f>
        <v>0</v>
      </c>
      <c r="AR314" s="189" t="s">
        <v>85</v>
      </c>
      <c r="AT314" s="190" t="s">
        <v>76</v>
      </c>
      <c r="AU314" s="190" t="s">
        <v>85</v>
      </c>
      <c r="AY314" s="189" t="s">
        <v>142</v>
      </c>
      <c r="BK314" s="191">
        <f>SUM(BK315:BK325)</f>
        <v>0</v>
      </c>
    </row>
    <row r="315" spans="2:65" s="1" customFormat="1" ht="24" customHeight="1">
      <c r="B315" s="34"/>
      <c r="C315" s="194" t="s">
        <v>298</v>
      </c>
      <c r="D315" s="194" t="s">
        <v>144</v>
      </c>
      <c r="E315" s="195" t="s">
        <v>971</v>
      </c>
      <c r="F315" s="196" t="s">
        <v>972</v>
      </c>
      <c r="G315" s="197" t="s">
        <v>301</v>
      </c>
      <c r="H315" s="198">
        <v>14.1</v>
      </c>
      <c r="I315" s="199"/>
      <c r="J315" s="200">
        <f>ROUND(I315*H315,2)</f>
        <v>0</v>
      </c>
      <c r="K315" s="196" t="s">
        <v>160</v>
      </c>
      <c r="L315" s="38"/>
      <c r="M315" s="201" t="s">
        <v>1</v>
      </c>
      <c r="N315" s="202" t="s">
        <v>43</v>
      </c>
      <c r="O315" s="66"/>
      <c r="P315" s="203">
        <f>O315*H315</f>
        <v>0</v>
      </c>
      <c r="Q315" s="203">
        <v>0</v>
      </c>
      <c r="R315" s="203">
        <f>Q315*H315</f>
        <v>0</v>
      </c>
      <c r="S315" s="203">
        <v>0</v>
      </c>
      <c r="T315" s="204">
        <f>S315*H315</f>
        <v>0</v>
      </c>
      <c r="AR315" s="205" t="s">
        <v>87</v>
      </c>
      <c r="AT315" s="205" t="s">
        <v>144</v>
      </c>
      <c r="AU315" s="205" t="s">
        <v>149</v>
      </c>
      <c r="AY315" s="17" t="s">
        <v>142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7" t="s">
        <v>149</v>
      </c>
      <c r="BK315" s="206">
        <f>ROUND(I315*H315,2)</f>
        <v>0</v>
      </c>
      <c r="BL315" s="17" t="s">
        <v>87</v>
      </c>
      <c r="BM315" s="205" t="s">
        <v>973</v>
      </c>
    </row>
    <row r="316" spans="2:65" s="1" customFormat="1" ht="24" customHeight="1">
      <c r="B316" s="34"/>
      <c r="C316" s="194" t="s">
        <v>303</v>
      </c>
      <c r="D316" s="194" t="s">
        <v>144</v>
      </c>
      <c r="E316" s="195" t="s">
        <v>304</v>
      </c>
      <c r="F316" s="196" t="s">
        <v>305</v>
      </c>
      <c r="G316" s="197" t="s">
        <v>301</v>
      </c>
      <c r="H316" s="198">
        <v>14.1</v>
      </c>
      <c r="I316" s="199"/>
      <c r="J316" s="200">
        <f>ROUND(I316*H316,2)</f>
        <v>0</v>
      </c>
      <c r="K316" s="196" t="s">
        <v>160</v>
      </c>
      <c r="L316" s="38"/>
      <c r="M316" s="201" t="s">
        <v>1</v>
      </c>
      <c r="N316" s="202" t="s">
        <v>43</v>
      </c>
      <c r="O316" s="66"/>
      <c r="P316" s="203">
        <f>O316*H316</f>
        <v>0</v>
      </c>
      <c r="Q316" s="203">
        <v>0</v>
      </c>
      <c r="R316" s="203">
        <f>Q316*H316</f>
        <v>0</v>
      </c>
      <c r="S316" s="203">
        <v>0</v>
      </c>
      <c r="T316" s="204">
        <f>S316*H316</f>
        <v>0</v>
      </c>
      <c r="AR316" s="205" t="s">
        <v>87</v>
      </c>
      <c r="AT316" s="205" t="s">
        <v>144</v>
      </c>
      <c r="AU316" s="205" t="s">
        <v>149</v>
      </c>
      <c r="AY316" s="17" t="s">
        <v>142</v>
      </c>
      <c r="BE316" s="206">
        <f>IF(N316="základní",J316,0)</f>
        <v>0</v>
      </c>
      <c r="BF316" s="206">
        <f>IF(N316="snížená",J316,0)</f>
        <v>0</v>
      </c>
      <c r="BG316" s="206">
        <f>IF(N316="zákl. přenesená",J316,0)</f>
        <v>0</v>
      </c>
      <c r="BH316" s="206">
        <f>IF(N316="sníž. přenesená",J316,0)</f>
        <v>0</v>
      </c>
      <c r="BI316" s="206">
        <f>IF(N316="nulová",J316,0)</f>
        <v>0</v>
      </c>
      <c r="BJ316" s="17" t="s">
        <v>149</v>
      </c>
      <c r="BK316" s="206">
        <f>ROUND(I316*H316,2)</f>
        <v>0</v>
      </c>
      <c r="BL316" s="17" t="s">
        <v>87</v>
      </c>
      <c r="BM316" s="205" t="s">
        <v>306</v>
      </c>
    </row>
    <row r="317" spans="2:65" s="1" customFormat="1" ht="24" customHeight="1">
      <c r="B317" s="34"/>
      <c r="C317" s="194" t="s">
        <v>307</v>
      </c>
      <c r="D317" s="194" t="s">
        <v>144</v>
      </c>
      <c r="E317" s="195" t="s">
        <v>308</v>
      </c>
      <c r="F317" s="196" t="s">
        <v>309</v>
      </c>
      <c r="G317" s="197" t="s">
        <v>301</v>
      </c>
      <c r="H317" s="198">
        <v>70.5</v>
      </c>
      <c r="I317" s="199"/>
      <c r="J317" s="200">
        <f>ROUND(I317*H317,2)</f>
        <v>0</v>
      </c>
      <c r="K317" s="196" t="s">
        <v>160</v>
      </c>
      <c r="L317" s="38"/>
      <c r="M317" s="201" t="s">
        <v>1</v>
      </c>
      <c r="N317" s="202" t="s">
        <v>43</v>
      </c>
      <c r="O317" s="66"/>
      <c r="P317" s="203">
        <f>O317*H317</f>
        <v>0</v>
      </c>
      <c r="Q317" s="203">
        <v>0</v>
      </c>
      <c r="R317" s="203">
        <f>Q317*H317</f>
        <v>0</v>
      </c>
      <c r="S317" s="203">
        <v>0</v>
      </c>
      <c r="T317" s="204">
        <f>S317*H317</f>
        <v>0</v>
      </c>
      <c r="AR317" s="205" t="s">
        <v>87</v>
      </c>
      <c r="AT317" s="205" t="s">
        <v>144</v>
      </c>
      <c r="AU317" s="205" t="s">
        <v>149</v>
      </c>
      <c r="AY317" s="17" t="s">
        <v>142</v>
      </c>
      <c r="BE317" s="206">
        <f>IF(N317="základní",J317,0)</f>
        <v>0</v>
      </c>
      <c r="BF317" s="206">
        <f>IF(N317="snížená",J317,0)</f>
        <v>0</v>
      </c>
      <c r="BG317" s="206">
        <f>IF(N317="zákl. přenesená",J317,0)</f>
        <v>0</v>
      </c>
      <c r="BH317" s="206">
        <f>IF(N317="sníž. přenesená",J317,0)</f>
        <v>0</v>
      </c>
      <c r="BI317" s="206">
        <f>IF(N317="nulová",J317,0)</f>
        <v>0</v>
      </c>
      <c r="BJ317" s="17" t="s">
        <v>149</v>
      </c>
      <c r="BK317" s="206">
        <f>ROUND(I317*H317,2)</f>
        <v>0</v>
      </c>
      <c r="BL317" s="17" t="s">
        <v>87</v>
      </c>
      <c r="BM317" s="205" t="s">
        <v>310</v>
      </c>
    </row>
    <row r="318" spans="2:65" s="12" customFormat="1" ht="11.25">
      <c r="B318" s="207"/>
      <c r="C318" s="208"/>
      <c r="D318" s="209" t="s">
        <v>151</v>
      </c>
      <c r="E318" s="208"/>
      <c r="F318" s="211" t="s">
        <v>974</v>
      </c>
      <c r="G318" s="208"/>
      <c r="H318" s="212">
        <v>70.5</v>
      </c>
      <c r="I318" s="213"/>
      <c r="J318" s="208"/>
      <c r="K318" s="208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151</v>
      </c>
      <c r="AU318" s="218" t="s">
        <v>149</v>
      </c>
      <c r="AV318" s="12" t="s">
        <v>149</v>
      </c>
      <c r="AW318" s="12" t="s">
        <v>4</v>
      </c>
      <c r="AX318" s="12" t="s">
        <v>85</v>
      </c>
      <c r="AY318" s="218" t="s">
        <v>142</v>
      </c>
    </row>
    <row r="319" spans="2:65" s="1" customFormat="1" ht="24" customHeight="1">
      <c r="B319" s="34"/>
      <c r="C319" s="194" t="s">
        <v>312</v>
      </c>
      <c r="D319" s="194" t="s">
        <v>144</v>
      </c>
      <c r="E319" s="195" t="s">
        <v>313</v>
      </c>
      <c r="F319" s="196" t="s">
        <v>314</v>
      </c>
      <c r="G319" s="197" t="s">
        <v>301</v>
      </c>
      <c r="H319" s="198">
        <v>1.8220000000000001</v>
      </c>
      <c r="I319" s="199"/>
      <c r="J319" s="200">
        <f>ROUND(I319*H319,2)</f>
        <v>0</v>
      </c>
      <c r="K319" s="196" t="s">
        <v>160</v>
      </c>
      <c r="L319" s="38"/>
      <c r="M319" s="201" t="s">
        <v>1</v>
      </c>
      <c r="N319" s="202" t="s">
        <v>43</v>
      </c>
      <c r="O319" s="66"/>
      <c r="P319" s="203">
        <f>O319*H319</f>
        <v>0</v>
      </c>
      <c r="Q319" s="203">
        <v>0</v>
      </c>
      <c r="R319" s="203">
        <f>Q319*H319</f>
        <v>0</v>
      </c>
      <c r="S319" s="203">
        <v>0</v>
      </c>
      <c r="T319" s="204">
        <f>S319*H319</f>
        <v>0</v>
      </c>
      <c r="AR319" s="205" t="s">
        <v>87</v>
      </c>
      <c r="AT319" s="205" t="s">
        <v>144</v>
      </c>
      <c r="AU319" s="205" t="s">
        <v>149</v>
      </c>
      <c r="AY319" s="17" t="s">
        <v>142</v>
      </c>
      <c r="BE319" s="206">
        <f>IF(N319="základní",J319,0)</f>
        <v>0</v>
      </c>
      <c r="BF319" s="206">
        <f>IF(N319="snížená",J319,0)</f>
        <v>0</v>
      </c>
      <c r="BG319" s="206">
        <f>IF(N319="zákl. přenesená",J319,0)</f>
        <v>0</v>
      </c>
      <c r="BH319" s="206">
        <f>IF(N319="sníž. přenesená",J319,0)</f>
        <v>0</v>
      </c>
      <c r="BI319" s="206">
        <f>IF(N319="nulová",J319,0)</f>
        <v>0</v>
      </c>
      <c r="BJ319" s="17" t="s">
        <v>149</v>
      </c>
      <c r="BK319" s="206">
        <f>ROUND(I319*H319,2)</f>
        <v>0</v>
      </c>
      <c r="BL319" s="17" t="s">
        <v>87</v>
      </c>
      <c r="BM319" s="205" t="s">
        <v>315</v>
      </c>
    </row>
    <row r="320" spans="2:65" s="12" customFormat="1" ht="11.25">
      <c r="B320" s="207"/>
      <c r="C320" s="208"/>
      <c r="D320" s="209" t="s">
        <v>151</v>
      </c>
      <c r="E320" s="210" t="s">
        <v>1</v>
      </c>
      <c r="F320" s="211" t="s">
        <v>975</v>
      </c>
      <c r="G320" s="208"/>
      <c r="H320" s="212">
        <v>0.55700000000000005</v>
      </c>
      <c r="I320" s="213"/>
      <c r="J320" s="208"/>
      <c r="K320" s="208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151</v>
      </c>
      <c r="AU320" s="218" t="s">
        <v>149</v>
      </c>
      <c r="AV320" s="12" t="s">
        <v>149</v>
      </c>
      <c r="AW320" s="12" t="s">
        <v>33</v>
      </c>
      <c r="AX320" s="12" t="s">
        <v>77</v>
      </c>
      <c r="AY320" s="218" t="s">
        <v>142</v>
      </c>
    </row>
    <row r="321" spans="2:65" s="12" customFormat="1" ht="11.25">
      <c r="B321" s="207"/>
      <c r="C321" s="208"/>
      <c r="D321" s="209" t="s">
        <v>151</v>
      </c>
      <c r="E321" s="210" t="s">
        <v>1</v>
      </c>
      <c r="F321" s="211" t="s">
        <v>976</v>
      </c>
      <c r="G321" s="208"/>
      <c r="H321" s="212">
        <v>0.49099999999999999</v>
      </c>
      <c r="I321" s="213"/>
      <c r="J321" s="208"/>
      <c r="K321" s="208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151</v>
      </c>
      <c r="AU321" s="218" t="s">
        <v>149</v>
      </c>
      <c r="AV321" s="12" t="s">
        <v>149</v>
      </c>
      <c r="AW321" s="12" t="s">
        <v>33</v>
      </c>
      <c r="AX321" s="12" t="s">
        <v>77</v>
      </c>
      <c r="AY321" s="218" t="s">
        <v>142</v>
      </c>
    </row>
    <row r="322" spans="2:65" s="12" customFormat="1" ht="11.25">
      <c r="B322" s="207"/>
      <c r="C322" s="208"/>
      <c r="D322" s="209" t="s">
        <v>151</v>
      </c>
      <c r="E322" s="210" t="s">
        <v>1</v>
      </c>
      <c r="F322" s="211" t="s">
        <v>977</v>
      </c>
      <c r="G322" s="208"/>
      <c r="H322" s="212">
        <v>0.77400000000000002</v>
      </c>
      <c r="I322" s="213"/>
      <c r="J322" s="208"/>
      <c r="K322" s="208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151</v>
      </c>
      <c r="AU322" s="218" t="s">
        <v>149</v>
      </c>
      <c r="AV322" s="12" t="s">
        <v>149</v>
      </c>
      <c r="AW322" s="12" t="s">
        <v>33</v>
      </c>
      <c r="AX322" s="12" t="s">
        <v>77</v>
      </c>
      <c r="AY322" s="218" t="s">
        <v>142</v>
      </c>
    </row>
    <row r="323" spans="2:65" s="13" customFormat="1" ht="11.25">
      <c r="B323" s="219"/>
      <c r="C323" s="220"/>
      <c r="D323" s="209" t="s">
        <v>151</v>
      </c>
      <c r="E323" s="221" t="s">
        <v>1</v>
      </c>
      <c r="F323" s="222" t="s">
        <v>157</v>
      </c>
      <c r="G323" s="220"/>
      <c r="H323" s="223">
        <v>1.8220000000000001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151</v>
      </c>
      <c r="AU323" s="229" t="s">
        <v>149</v>
      </c>
      <c r="AV323" s="13" t="s">
        <v>87</v>
      </c>
      <c r="AW323" s="13" t="s">
        <v>33</v>
      </c>
      <c r="AX323" s="13" t="s">
        <v>85</v>
      </c>
      <c r="AY323" s="229" t="s">
        <v>142</v>
      </c>
    </row>
    <row r="324" spans="2:65" s="1" customFormat="1" ht="24" customHeight="1">
      <c r="B324" s="34"/>
      <c r="C324" s="194" t="s">
        <v>319</v>
      </c>
      <c r="D324" s="194" t="s">
        <v>144</v>
      </c>
      <c r="E324" s="195" t="s">
        <v>320</v>
      </c>
      <c r="F324" s="196" t="s">
        <v>321</v>
      </c>
      <c r="G324" s="197" t="s">
        <v>301</v>
      </c>
      <c r="H324" s="198">
        <v>12.278</v>
      </c>
      <c r="I324" s="199"/>
      <c r="J324" s="200">
        <f>ROUND(I324*H324,2)</f>
        <v>0</v>
      </c>
      <c r="K324" s="196" t="s">
        <v>160</v>
      </c>
      <c r="L324" s="38"/>
      <c r="M324" s="201" t="s">
        <v>1</v>
      </c>
      <c r="N324" s="202" t="s">
        <v>43</v>
      </c>
      <c r="O324" s="66"/>
      <c r="P324" s="203">
        <f>O324*H324</f>
        <v>0</v>
      </c>
      <c r="Q324" s="203">
        <v>0</v>
      </c>
      <c r="R324" s="203">
        <f>Q324*H324</f>
        <v>0</v>
      </c>
      <c r="S324" s="203">
        <v>0</v>
      </c>
      <c r="T324" s="204">
        <f>S324*H324</f>
        <v>0</v>
      </c>
      <c r="AR324" s="205" t="s">
        <v>87</v>
      </c>
      <c r="AT324" s="205" t="s">
        <v>144</v>
      </c>
      <c r="AU324" s="205" t="s">
        <v>149</v>
      </c>
      <c r="AY324" s="17" t="s">
        <v>142</v>
      </c>
      <c r="BE324" s="206">
        <f>IF(N324="základní",J324,0)</f>
        <v>0</v>
      </c>
      <c r="BF324" s="206">
        <f>IF(N324="snížená",J324,0)</f>
        <v>0</v>
      </c>
      <c r="BG324" s="206">
        <f>IF(N324="zákl. přenesená",J324,0)</f>
        <v>0</v>
      </c>
      <c r="BH324" s="206">
        <f>IF(N324="sníž. přenesená",J324,0)</f>
        <v>0</v>
      </c>
      <c r="BI324" s="206">
        <f>IF(N324="nulová",J324,0)</f>
        <v>0</v>
      </c>
      <c r="BJ324" s="17" t="s">
        <v>149</v>
      </c>
      <c r="BK324" s="206">
        <f>ROUND(I324*H324,2)</f>
        <v>0</v>
      </c>
      <c r="BL324" s="17" t="s">
        <v>87</v>
      </c>
      <c r="BM324" s="205" t="s">
        <v>322</v>
      </c>
    </row>
    <row r="325" spans="2:65" s="12" customFormat="1" ht="11.25">
      <c r="B325" s="207"/>
      <c r="C325" s="208"/>
      <c r="D325" s="209" t="s">
        <v>151</v>
      </c>
      <c r="E325" s="210" t="s">
        <v>1</v>
      </c>
      <c r="F325" s="211" t="s">
        <v>978</v>
      </c>
      <c r="G325" s="208"/>
      <c r="H325" s="212">
        <v>12.278</v>
      </c>
      <c r="I325" s="213"/>
      <c r="J325" s="208"/>
      <c r="K325" s="208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151</v>
      </c>
      <c r="AU325" s="218" t="s">
        <v>149</v>
      </c>
      <c r="AV325" s="12" t="s">
        <v>149</v>
      </c>
      <c r="AW325" s="12" t="s">
        <v>33</v>
      </c>
      <c r="AX325" s="12" t="s">
        <v>85</v>
      </c>
      <c r="AY325" s="218" t="s">
        <v>142</v>
      </c>
    </row>
    <row r="326" spans="2:65" s="11" customFormat="1" ht="22.9" customHeight="1">
      <c r="B326" s="179"/>
      <c r="C326" s="180"/>
      <c r="D326" s="181" t="s">
        <v>76</v>
      </c>
      <c r="E326" s="192" t="s">
        <v>324</v>
      </c>
      <c r="F326" s="192" t="s">
        <v>325</v>
      </c>
      <c r="G326" s="180"/>
      <c r="H326" s="180"/>
      <c r="I326" s="183"/>
      <c r="J326" s="193">
        <f>BK326</f>
        <v>0</v>
      </c>
      <c r="K326" s="180"/>
      <c r="L326" s="184"/>
      <c r="M326" s="185"/>
      <c r="N326" s="186"/>
      <c r="O326" s="186"/>
      <c r="P326" s="187">
        <f>P327</f>
        <v>0</v>
      </c>
      <c r="Q326" s="186"/>
      <c r="R326" s="187">
        <f>R327</f>
        <v>0</v>
      </c>
      <c r="S326" s="186"/>
      <c r="T326" s="188">
        <f>T327</f>
        <v>0</v>
      </c>
      <c r="AR326" s="189" t="s">
        <v>85</v>
      </c>
      <c r="AT326" s="190" t="s">
        <v>76</v>
      </c>
      <c r="AU326" s="190" t="s">
        <v>85</v>
      </c>
      <c r="AY326" s="189" t="s">
        <v>142</v>
      </c>
      <c r="BK326" s="191">
        <f>BK327</f>
        <v>0</v>
      </c>
    </row>
    <row r="327" spans="2:65" s="1" customFormat="1" ht="16.5" customHeight="1">
      <c r="B327" s="34"/>
      <c r="C327" s="194" t="s">
        <v>326</v>
      </c>
      <c r="D327" s="194" t="s">
        <v>144</v>
      </c>
      <c r="E327" s="195" t="s">
        <v>979</v>
      </c>
      <c r="F327" s="196" t="s">
        <v>980</v>
      </c>
      <c r="G327" s="197" t="s">
        <v>301</v>
      </c>
      <c r="H327" s="198">
        <v>8.9610000000000003</v>
      </c>
      <c r="I327" s="199"/>
      <c r="J327" s="200">
        <f>ROUND(I327*H327,2)</f>
        <v>0</v>
      </c>
      <c r="K327" s="196" t="s">
        <v>160</v>
      </c>
      <c r="L327" s="38"/>
      <c r="M327" s="201" t="s">
        <v>1</v>
      </c>
      <c r="N327" s="202" t="s">
        <v>43</v>
      </c>
      <c r="O327" s="66"/>
      <c r="P327" s="203">
        <f>O327*H327</f>
        <v>0</v>
      </c>
      <c r="Q327" s="203">
        <v>0</v>
      </c>
      <c r="R327" s="203">
        <f>Q327*H327</f>
        <v>0</v>
      </c>
      <c r="S327" s="203">
        <v>0</v>
      </c>
      <c r="T327" s="204">
        <f>S327*H327</f>
        <v>0</v>
      </c>
      <c r="AR327" s="205" t="s">
        <v>87</v>
      </c>
      <c r="AT327" s="205" t="s">
        <v>144</v>
      </c>
      <c r="AU327" s="205" t="s">
        <v>149</v>
      </c>
      <c r="AY327" s="17" t="s">
        <v>142</v>
      </c>
      <c r="BE327" s="206">
        <f>IF(N327="základní",J327,0)</f>
        <v>0</v>
      </c>
      <c r="BF327" s="206">
        <f>IF(N327="snížená",J327,0)</f>
        <v>0</v>
      </c>
      <c r="BG327" s="206">
        <f>IF(N327="zákl. přenesená",J327,0)</f>
        <v>0</v>
      </c>
      <c r="BH327" s="206">
        <f>IF(N327="sníž. přenesená",J327,0)</f>
        <v>0</v>
      </c>
      <c r="BI327" s="206">
        <f>IF(N327="nulová",J327,0)</f>
        <v>0</v>
      </c>
      <c r="BJ327" s="17" t="s">
        <v>149</v>
      </c>
      <c r="BK327" s="206">
        <f>ROUND(I327*H327,2)</f>
        <v>0</v>
      </c>
      <c r="BL327" s="17" t="s">
        <v>87</v>
      </c>
      <c r="BM327" s="205" t="s">
        <v>981</v>
      </c>
    </row>
    <row r="328" spans="2:65" s="11" customFormat="1" ht="25.9" customHeight="1">
      <c r="B328" s="179"/>
      <c r="C328" s="180"/>
      <c r="D328" s="181" t="s">
        <v>76</v>
      </c>
      <c r="E328" s="182" t="s">
        <v>330</v>
      </c>
      <c r="F328" s="182" t="s">
        <v>331</v>
      </c>
      <c r="G328" s="180"/>
      <c r="H328" s="180"/>
      <c r="I328" s="183"/>
      <c r="J328" s="167">
        <f>BK328</f>
        <v>0</v>
      </c>
      <c r="K328" s="180"/>
      <c r="L328" s="184"/>
      <c r="M328" s="185"/>
      <c r="N328" s="186"/>
      <c r="O328" s="186"/>
      <c r="P328" s="187">
        <f>P329+P348+P360+P370+P391+P395+P413+P421+P435+P440+P485+P525+P530+P595+P632+P651</f>
        <v>0</v>
      </c>
      <c r="Q328" s="186"/>
      <c r="R328" s="187">
        <f>R329+R348+R360+R370+R391+R395+R413+R421+R435+R440+R485+R525+R530+R595+R632+R651</f>
        <v>1.8704600919999999</v>
      </c>
      <c r="S328" s="186"/>
      <c r="T328" s="188">
        <f>T329+T348+T360+T370+T391+T395+T413+T421+T435+T440+T485+T525+T530+T595+T632+T651</f>
        <v>7.118765530000001</v>
      </c>
      <c r="AR328" s="189" t="s">
        <v>149</v>
      </c>
      <c r="AT328" s="190" t="s">
        <v>76</v>
      </c>
      <c r="AU328" s="190" t="s">
        <v>77</v>
      </c>
      <c r="AY328" s="189" t="s">
        <v>142</v>
      </c>
      <c r="BK328" s="191">
        <f>BK329+BK348+BK360+BK370+BK391+BK395+BK413+BK421+BK435+BK440+BK485+BK525+BK530+BK595+BK632+BK651</f>
        <v>0</v>
      </c>
    </row>
    <row r="329" spans="2:65" s="11" customFormat="1" ht="22.9" customHeight="1">
      <c r="B329" s="179"/>
      <c r="C329" s="180"/>
      <c r="D329" s="181" t="s">
        <v>76</v>
      </c>
      <c r="E329" s="192" t="s">
        <v>332</v>
      </c>
      <c r="F329" s="192" t="s">
        <v>333</v>
      </c>
      <c r="G329" s="180"/>
      <c r="H329" s="180"/>
      <c r="I329" s="183"/>
      <c r="J329" s="193">
        <f>BK329</f>
        <v>0</v>
      </c>
      <c r="K329" s="180"/>
      <c r="L329" s="184"/>
      <c r="M329" s="185"/>
      <c r="N329" s="186"/>
      <c r="O329" s="186"/>
      <c r="P329" s="187">
        <f>SUM(P330:P347)</f>
        <v>0</v>
      </c>
      <c r="Q329" s="186"/>
      <c r="R329" s="187">
        <f>SUM(R330:R347)</f>
        <v>8.1267499999999993E-2</v>
      </c>
      <c r="S329" s="186"/>
      <c r="T329" s="188">
        <f>SUM(T330:T347)</f>
        <v>4.2847256000000007</v>
      </c>
      <c r="AR329" s="189" t="s">
        <v>149</v>
      </c>
      <c r="AT329" s="190" t="s">
        <v>76</v>
      </c>
      <c r="AU329" s="190" t="s">
        <v>85</v>
      </c>
      <c r="AY329" s="189" t="s">
        <v>142</v>
      </c>
      <c r="BK329" s="191">
        <f>SUM(BK330:BK347)</f>
        <v>0</v>
      </c>
    </row>
    <row r="330" spans="2:65" s="1" customFormat="1" ht="24" customHeight="1">
      <c r="B330" s="34"/>
      <c r="C330" s="194" t="s">
        <v>334</v>
      </c>
      <c r="D330" s="194" t="s">
        <v>144</v>
      </c>
      <c r="E330" s="195" t="s">
        <v>335</v>
      </c>
      <c r="F330" s="196" t="s">
        <v>336</v>
      </c>
      <c r="G330" s="197" t="s">
        <v>147</v>
      </c>
      <c r="H330" s="198">
        <v>30.959</v>
      </c>
      <c r="I330" s="199"/>
      <c r="J330" s="200">
        <f>ROUND(I330*H330,2)</f>
        <v>0</v>
      </c>
      <c r="K330" s="196" t="s">
        <v>160</v>
      </c>
      <c r="L330" s="38"/>
      <c r="M330" s="201" t="s">
        <v>1</v>
      </c>
      <c r="N330" s="202" t="s">
        <v>43</v>
      </c>
      <c r="O330" s="66"/>
      <c r="P330" s="203">
        <f>O330*H330</f>
        <v>0</v>
      </c>
      <c r="Q330" s="203">
        <v>0</v>
      </c>
      <c r="R330" s="203">
        <f>Q330*H330</f>
        <v>0</v>
      </c>
      <c r="S330" s="203">
        <v>3.3999999999999998E-3</v>
      </c>
      <c r="T330" s="204">
        <f>S330*H330</f>
        <v>0.1052606</v>
      </c>
      <c r="AR330" s="205" t="s">
        <v>241</v>
      </c>
      <c r="AT330" s="205" t="s">
        <v>144</v>
      </c>
      <c r="AU330" s="205" t="s">
        <v>149</v>
      </c>
      <c r="AY330" s="17" t="s">
        <v>142</v>
      </c>
      <c r="BE330" s="206">
        <f>IF(N330="základní",J330,0)</f>
        <v>0</v>
      </c>
      <c r="BF330" s="206">
        <f>IF(N330="snížená",J330,0)</f>
        <v>0</v>
      </c>
      <c r="BG330" s="206">
        <f>IF(N330="zákl. přenesená",J330,0)</f>
        <v>0</v>
      </c>
      <c r="BH330" s="206">
        <f>IF(N330="sníž. přenesená",J330,0)</f>
        <v>0</v>
      </c>
      <c r="BI330" s="206">
        <f>IF(N330="nulová",J330,0)</f>
        <v>0</v>
      </c>
      <c r="BJ330" s="17" t="s">
        <v>149</v>
      </c>
      <c r="BK330" s="206">
        <f>ROUND(I330*H330,2)</f>
        <v>0</v>
      </c>
      <c r="BL330" s="17" t="s">
        <v>241</v>
      </c>
      <c r="BM330" s="205" t="s">
        <v>337</v>
      </c>
    </row>
    <row r="331" spans="2:65" s="12" customFormat="1" ht="11.25">
      <c r="B331" s="207"/>
      <c r="C331" s="208"/>
      <c r="D331" s="209" t="s">
        <v>151</v>
      </c>
      <c r="E331" s="210" t="s">
        <v>1</v>
      </c>
      <c r="F331" s="211" t="s">
        <v>927</v>
      </c>
      <c r="G331" s="208"/>
      <c r="H331" s="212">
        <v>16.184999999999999</v>
      </c>
      <c r="I331" s="213"/>
      <c r="J331" s="208"/>
      <c r="K331" s="208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151</v>
      </c>
      <c r="AU331" s="218" t="s">
        <v>149</v>
      </c>
      <c r="AV331" s="12" t="s">
        <v>149</v>
      </c>
      <c r="AW331" s="12" t="s">
        <v>33</v>
      </c>
      <c r="AX331" s="12" t="s">
        <v>77</v>
      </c>
      <c r="AY331" s="218" t="s">
        <v>142</v>
      </c>
    </row>
    <row r="332" spans="2:65" s="12" customFormat="1" ht="11.25">
      <c r="B332" s="207"/>
      <c r="C332" s="208"/>
      <c r="D332" s="209" t="s">
        <v>151</v>
      </c>
      <c r="E332" s="210" t="s">
        <v>1</v>
      </c>
      <c r="F332" s="211" t="s">
        <v>928</v>
      </c>
      <c r="G332" s="208"/>
      <c r="H332" s="212">
        <v>14.773999999999999</v>
      </c>
      <c r="I332" s="213"/>
      <c r="J332" s="208"/>
      <c r="K332" s="208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151</v>
      </c>
      <c r="AU332" s="218" t="s">
        <v>149</v>
      </c>
      <c r="AV332" s="12" t="s">
        <v>149</v>
      </c>
      <c r="AW332" s="12" t="s">
        <v>33</v>
      </c>
      <c r="AX332" s="12" t="s">
        <v>77</v>
      </c>
      <c r="AY332" s="218" t="s">
        <v>142</v>
      </c>
    </row>
    <row r="333" spans="2:65" s="13" customFormat="1" ht="11.25">
      <c r="B333" s="219"/>
      <c r="C333" s="220"/>
      <c r="D333" s="209" t="s">
        <v>151</v>
      </c>
      <c r="E333" s="221" t="s">
        <v>1</v>
      </c>
      <c r="F333" s="222" t="s">
        <v>157</v>
      </c>
      <c r="G333" s="220"/>
      <c r="H333" s="223">
        <v>30.959</v>
      </c>
      <c r="I333" s="224"/>
      <c r="J333" s="220"/>
      <c r="K333" s="220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151</v>
      </c>
      <c r="AU333" s="229" t="s">
        <v>149</v>
      </c>
      <c r="AV333" s="13" t="s">
        <v>87</v>
      </c>
      <c r="AW333" s="13" t="s">
        <v>33</v>
      </c>
      <c r="AX333" s="13" t="s">
        <v>85</v>
      </c>
      <c r="AY333" s="229" t="s">
        <v>142</v>
      </c>
    </row>
    <row r="334" spans="2:65" s="1" customFormat="1" ht="24" customHeight="1">
      <c r="B334" s="34"/>
      <c r="C334" s="194" t="s">
        <v>338</v>
      </c>
      <c r="D334" s="194" t="s">
        <v>144</v>
      </c>
      <c r="E334" s="195" t="s">
        <v>339</v>
      </c>
      <c r="F334" s="196" t="s">
        <v>340</v>
      </c>
      <c r="G334" s="197" t="s">
        <v>147</v>
      </c>
      <c r="H334" s="198">
        <v>30.959</v>
      </c>
      <c r="I334" s="199"/>
      <c r="J334" s="200">
        <f>ROUND(I334*H334,2)</f>
        <v>0</v>
      </c>
      <c r="K334" s="196" t="s">
        <v>160</v>
      </c>
      <c r="L334" s="38"/>
      <c r="M334" s="201" t="s">
        <v>1</v>
      </c>
      <c r="N334" s="202" t="s">
        <v>43</v>
      </c>
      <c r="O334" s="66"/>
      <c r="P334" s="203">
        <f>O334*H334</f>
        <v>0</v>
      </c>
      <c r="Q334" s="203">
        <v>0</v>
      </c>
      <c r="R334" s="203">
        <f>Q334*H334</f>
        <v>0</v>
      </c>
      <c r="S334" s="203">
        <v>0</v>
      </c>
      <c r="T334" s="204">
        <f>S334*H334</f>
        <v>0</v>
      </c>
      <c r="AR334" s="205" t="s">
        <v>241</v>
      </c>
      <c r="AT334" s="205" t="s">
        <v>144</v>
      </c>
      <c r="AU334" s="205" t="s">
        <v>149</v>
      </c>
      <c r="AY334" s="17" t="s">
        <v>142</v>
      </c>
      <c r="BE334" s="206">
        <f>IF(N334="základní",J334,0)</f>
        <v>0</v>
      </c>
      <c r="BF334" s="206">
        <f>IF(N334="snížená",J334,0)</f>
        <v>0</v>
      </c>
      <c r="BG334" s="206">
        <f>IF(N334="zákl. přenesená",J334,0)</f>
        <v>0</v>
      </c>
      <c r="BH334" s="206">
        <f>IF(N334="sníž. přenesená",J334,0)</f>
        <v>0</v>
      </c>
      <c r="BI334" s="206">
        <f>IF(N334="nulová",J334,0)</f>
        <v>0</v>
      </c>
      <c r="BJ334" s="17" t="s">
        <v>149</v>
      </c>
      <c r="BK334" s="206">
        <f>ROUND(I334*H334,2)</f>
        <v>0</v>
      </c>
      <c r="BL334" s="17" t="s">
        <v>241</v>
      </c>
      <c r="BM334" s="205" t="s">
        <v>341</v>
      </c>
    </row>
    <row r="335" spans="2:65" s="12" customFormat="1" ht="11.25">
      <c r="B335" s="207"/>
      <c r="C335" s="208"/>
      <c r="D335" s="209" t="s">
        <v>151</v>
      </c>
      <c r="E335" s="210" t="s">
        <v>1</v>
      </c>
      <c r="F335" s="211" t="s">
        <v>927</v>
      </c>
      <c r="G335" s="208"/>
      <c r="H335" s="212">
        <v>16.184999999999999</v>
      </c>
      <c r="I335" s="213"/>
      <c r="J335" s="208"/>
      <c r="K335" s="208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151</v>
      </c>
      <c r="AU335" s="218" t="s">
        <v>149</v>
      </c>
      <c r="AV335" s="12" t="s">
        <v>149</v>
      </c>
      <c r="AW335" s="12" t="s">
        <v>33</v>
      </c>
      <c r="AX335" s="12" t="s">
        <v>77</v>
      </c>
      <c r="AY335" s="218" t="s">
        <v>142</v>
      </c>
    </row>
    <row r="336" spans="2:65" s="12" customFormat="1" ht="11.25">
      <c r="B336" s="207"/>
      <c r="C336" s="208"/>
      <c r="D336" s="209" t="s">
        <v>151</v>
      </c>
      <c r="E336" s="210" t="s">
        <v>1</v>
      </c>
      <c r="F336" s="211" t="s">
        <v>928</v>
      </c>
      <c r="G336" s="208"/>
      <c r="H336" s="212">
        <v>14.773999999999999</v>
      </c>
      <c r="I336" s="213"/>
      <c r="J336" s="208"/>
      <c r="K336" s="208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151</v>
      </c>
      <c r="AU336" s="218" t="s">
        <v>149</v>
      </c>
      <c r="AV336" s="12" t="s">
        <v>149</v>
      </c>
      <c r="AW336" s="12" t="s">
        <v>33</v>
      </c>
      <c r="AX336" s="12" t="s">
        <v>77</v>
      </c>
      <c r="AY336" s="218" t="s">
        <v>142</v>
      </c>
    </row>
    <row r="337" spans="2:65" s="13" customFormat="1" ht="11.25">
      <c r="B337" s="219"/>
      <c r="C337" s="220"/>
      <c r="D337" s="209" t="s">
        <v>151</v>
      </c>
      <c r="E337" s="221" t="s">
        <v>1</v>
      </c>
      <c r="F337" s="222" t="s">
        <v>157</v>
      </c>
      <c r="G337" s="220"/>
      <c r="H337" s="223">
        <v>30.959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151</v>
      </c>
      <c r="AU337" s="229" t="s">
        <v>149</v>
      </c>
      <c r="AV337" s="13" t="s">
        <v>87</v>
      </c>
      <c r="AW337" s="13" t="s">
        <v>33</v>
      </c>
      <c r="AX337" s="13" t="s">
        <v>85</v>
      </c>
      <c r="AY337" s="229" t="s">
        <v>142</v>
      </c>
    </row>
    <row r="338" spans="2:65" s="1" customFormat="1" ht="24" customHeight="1">
      <c r="B338" s="34"/>
      <c r="C338" s="251" t="s">
        <v>342</v>
      </c>
      <c r="D338" s="251" t="s">
        <v>343</v>
      </c>
      <c r="E338" s="252" t="s">
        <v>344</v>
      </c>
      <c r="F338" s="253" t="s">
        <v>345</v>
      </c>
      <c r="G338" s="254" t="s">
        <v>147</v>
      </c>
      <c r="H338" s="255">
        <v>32.506999999999998</v>
      </c>
      <c r="I338" s="256"/>
      <c r="J338" s="257">
        <f>ROUND(I338*H338,2)</f>
        <v>0</v>
      </c>
      <c r="K338" s="253" t="s">
        <v>160</v>
      </c>
      <c r="L338" s="258"/>
      <c r="M338" s="259" t="s">
        <v>1</v>
      </c>
      <c r="N338" s="260" t="s">
        <v>43</v>
      </c>
      <c r="O338" s="66"/>
      <c r="P338" s="203">
        <f>O338*H338</f>
        <v>0</v>
      </c>
      <c r="Q338" s="203">
        <v>2.5000000000000001E-3</v>
      </c>
      <c r="R338" s="203">
        <f>Q338*H338</f>
        <v>8.1267499999999993E-2</v>
      </c>
      <c r="S338" s="203">
        <v>0</v>
      </c>
      <c r="T338" s="204">
        <f>S338*H338</f>
        <v>0</v>
      </c>
      <c r="AR338" s="205" t="s">
        <v>342</v>
      </c>
      <c r="AT338" s="205" t="s">
        <v>343</v>
      </c>
      <c r="AU338" s="205" t="s">
        <v>149</v>
      </c>
      <c r="AY338" s="17" t="s">
        <v>142</v>
      </c>
      <c r="BE338" s="206">
        <f>IF(N338="základní",J338,0)</f>
        <v>0</v>
      </c>
      <c r="BF338" s="206">
        <f>IF(N338="snížená",J338,0)</f>
        <v>0</v>
      </c>
      <c r="BG338" s="206">
        <f>IF(N338="zákl. přenesená",J338,0)</f>
        <v>0</v>
      </c>
      <c r="BH338" s="206">
        <f>IF(N338="sníž. přenesená",J338,0)</f>
        <v>0</v>
      </c>
      <c r="BI338" s="206">
        <f>IF(N338="nulová",J338,0)</f>
        <v>0</v>
      </c>
      <c r="BJ338" s="17" t="s">
        <v>149</v>
      </c>
      <c r="BK338" s="206">
        <f>ROUND(I338*H338,2)</f>
        <v>0</v>
      </c>
      <c r="BL338" s="17" t="s">
        <v>241</v>
      </c>
      <c r="BM338" s="205" t="s">
        <v>346</v>
      </c>
    </row>
    <row r="339" spans="2:65" s="12" customFormat="1" ht="11.25">
      <c r="B339" s="207"/>
      <c r="C339" s="208"/>
      <c r="D339" s="209" t="s">
        <v>151</v>
      </c>
      <c r="E339" s="210" t="s">
        <v>1</v>
      </c>
      <c r="F339" s="211" t="s">
        <v>927</v>
      </c>
      <c r="G339" s="208"/>
      <c r="H339" s="212">
        <v>16.184999999999999</v>
      </c>
      <c r="I339" s="213"/>
      <c r="J339" s="208"/>
      <c r="K339" s="208"/>
      <c r="L339" s="214"/>
      <c r="M339" s="215"/>
      <c r="N339" s="216"/>
      <c r="O339" s="216"/>
      <c r="P339" s="216"/>
      <c r="Q339" s="216"/>
      <c r="R339" s="216"/>
      <c r="S339" s="216"/>
      <c r="T339" s="217"/>
      <c r="AT339" s="218" t="s">
        <v>151</v>
      </c>
      <c r="AU339" s="218" t="s">
        <v>149</v>
      </c>
      <c r="AV339" s="12" t="s">
        <v>149</v>
      </c>
      <c r="AW339" s="12" t="s">
        <v>33</v>
      </c>
      <c r="AX339" s="12" t="s">
        <v>77</v>
      </c>
      <c r="AY339" s="218" t="s">
        <v>142</v>
      </c>
    </row>
    <row r="340" spans="2:65" s="12" customFormat="1" ht="11.25">
      <c r="B340" s="207"/>
      <c r="C340" s="208"/>
      <c r="D340" s="209" t="s">
        <v>151</v>
      </c>
      <c r="E340" s="210" t="s">
        <v>1</v>
      </c>
      <c r="F340" s="211" t="s">
        <v>928</v>
      </c>
      <c r="G340" s="208"/>
      <c r="H340" s="212">
        <v>14.773999999999999</v>
      </c>
      <c r="I340" s="213"/>
      <c r="J340" s="208"/>
      <c r="K340" s="208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151</v>
      </c>
      <c r="AU340" s="218" t="s">
        <v>149</v>
      </c>
      <c r="AV340" s="12" t="s">
        <v>149</v>
      </c>
      <c r="AW340" s="12" t="s">
        <v>33</v>
      </c>
      <c r="AX340" s="12" t="s">
        <v>77</v>
      </c>
      <c r="AY340" s="218" t="s">
        <v>142</v>
      </c>
    </row>
    <row r="341" spans="2:65" s="13" customFormat="1" ht="11.25">
      <c r="B341" s="219"/>
      <c r="C341" s="220"/>
      <c r="D341" s="209" t="s">
        <v>151</v>
      </c>
      <c r="E341" s="221" t="s">
        <v>1</v>
      </c>
      <c r="F341" s="222" t="s">
        <v>157</v>
      </c>
      <c r="G341" s="220"/>
      <c r="H341" s="223">
        <v>30.959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151</v>
      </c>
      <c r="AU341" s="229" t="s">
        <v>149</v>
      </c>
      <c r="AV341" s="13" t="s">
        <v>87</v>
      </c>
      <c r="AW341" s="13" t="s">
        <v>33</v>
      </c>
      <c r="AX341" s="13" t="s">
        <v>85</v>
      </c>
      <c r="AY341" s="229" t="s">
        <v>142</v>
      </c>
    </row>
    <row r="342" spans="2:65" s="12" customFormat="1" ht="11.25">
      <c r="B342" s="207"/>
      <c r="C342" s="208"/>
      <c r="D342" s="209" t="s">
        <v>151</v>
      </c>
      <c r="E342" s="208"/>
      <c r="F342" s="211" t="s">
        <v>982</v>
      </c>
      <c r="G342" s="208"/>
      <c r="H342" s="212">
        <v>32.506999999999998</v>
      </c>
      <c r="I342" s="213"/>
      <c r="J342" s="208"/>
      <c r="K342" s="208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151</v>
      </c>
      <c r="AU342" s="218" t="s">
        <v>149</v>
      </c>
      <c r="AV342" s="12" t="s">
        <v>149</v>
      </c>
      <c r="AW342" s="12" t="s">
        <v>4</v>
      </c>
      <c r="AX342" s="12" t="s">
        <v>85</v>
      </c>
      <c r="AY342" s="218" t="s">
        <v>142</v>
      </c>
    </row>
    <row r="343" spans="2:65" s="1" customFormat="1" ht="24" customHeight="1">
      <c r="B343" s="34"/>
      <c r="C343" s="194" t="s">
        <v>348</v>
      </c>
      <c r="D343" s="194" t="s">
        <v>144</v>
      </c>
      <c r="E343" s="195" t="s">
        <v>349</v>
      </c>
      <c r="F343" s="196" t="s">
        <v>350</v>
      </c>
      <c r="G343" s="197" t="s">
        <v>147</v>
      </c>
      <c r="H343" s="198">
        <v>30.959</v>
      </c>
      <c r="I343" s="199"/>
      <c r="J343" s="200">
        <f>ROUND(I343*H343,2)</f>
        <v>0</v>
      </c>
      <c r="K343" s="196" t="s">
        <v>160</v>
      </c>
      <c r="L343" s="38"/>
      <c r="M343" s="201" t="s">
        <v>1</v>
      </c>
      <c r="N343" s="202" t="s">
        <v>43</v>
      </c>
      <c r="O343" s="66"/>
      <c r="P343" s="203">
        <f>O343*H343</f>
        <v>0</v>
      </c>
      <c r="Q343" s="203">
        <v>0</v>
      </c>
      <c r="R343" s="203">
        <f>Q343*H343</f>
        <v>0</v>
      </c>
      <c r="S343" s="203">
        <v>0.13500000000000001</v>
      </c>
      <c r="T343" s="204">
        <f>S343*H343</f>
        <v>4.1794650000000004</v>
      </c>
      <c r="AR343" s="205" t="s">
        <v>241</v>
      </c>
      <c r="AT343" s="205" t="s">
        <v>144</v>
      </c>
      <c r="AU343" s="205" t="s">
        <v>149</v>
      </c>
      <c r="AY343" s="17" t="s">
        <v>142</v>
      </c>
      <c r="BE343" s="206">
        <f>IF(N343="základní",J343,0)</f>
        <v>0</v>
      </c>
      <c r="BF343" s="206">
        <f>IF(N343="snížená",J343,0)</f>
        <v>0</v>
      </c>
      <c r="BG343" s="206">
        <f>IF(N343="zákl. přenesená",J343,0)</f>
        <v>0</v>
      </c>
      <c r="BH343" s="206">
        <f>IF(N343="sníž. přenesená",J343,0)</f>
        <v>0</v>
      </c>
      <c r="BI343" s="206">
        <f>IF(N343="nulová",J343,0)</f>
        <v>0</v>
      </c>
      <c r="BJ343" s="17" t="s">
        <v>149</v>
      </c>
      <c r="BK343" s="206">
        <f>ROUND(I343*H343,2)</f>
        <v>0</v>
      </c>
      <c r="BL343" s="17" t="s">
        <v>241</v>
      </c>
      <c r="BM343" s="205" t="s">
        <v>351</v>
      </c>
    </row>
    <row r="344" spans="2:65" s="12" customFormat="1" ht="11.25">
      <c r="B344" s="207"/>
      <c r="C344" s="208"/>
      <c r="D344" s="209" t="s">
        <v>151</v>
      </c>
      <c r="E344" s="210" t="s">
        <v>1</v>
      </c>
      <c r="F344" s="211" t="s">
        <v>927</v>
      </c>
      <c r="G344" s="208"/>
      <c r="H344" s="212">
        <v>16.184999999999999</v>
      </c>
      <c r="I344" s="213"/>
      <c r="J344" s="208"/>
      <c r="K344" s="208"/>
      <c r="L344" s="214"/>
      <c r="M344" s="215"/>
      <c r="N344" s="216"/>
      <c r="O344" s="216"/>
      <c r="P344" s="216"/>
      <c r="Q344" s="216"/>
      <c r="R344" s="216"/>
      <c r="S344" s="216"/>
      <c r="T344" s="217"/>
      <c r="AT344" s="218" t="s">
        <v>151</v>
      </c>
      <c r="AU344" s="218" t="s">
        <v>149</v>
      </c>
      <c r="AV344" s="12" t="s">
        <v>149</v>
      </c>
      <c r="AW344" s="12" t="s">
        <v>33</v>
      </c>
      <c r="AX344" s="12" t="s">
        <v>77</v>
      </c>
      <c r="AY344" s="218" t="s">
        <v>142</v>
      </c>
    </row>
    <row r="345" spans="2:65" s="12" customFormat="1" ht="11.25">
      <c r="B345" s="207"/>
      <c r="C345" s="208"/>
      <c r="D345" s="209" t="s">
        <v>151</v>
      </c>
      <c r="E345" s="210" t="s">
        <v>1</v>
      </c>
      <c r="F345" s="211" t="s">
        <v>928</v>
      </c>
      <c r="G345" s="208"/>
      <c r="H345" s="212">
        <v>14.773999999999999</v>
      </c>
      <c r="I345" s="213"/>
      <c r="J345" s="208"/>
      <c r="K345" s="208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151</v>
      </c>
      <c r="AU345" s="218" t="s">
        <v>149</v>
      </c>
      <c r="AV345" s="12" t="s">
        <v>149</v>
      </c>
      <c r="AW345" s="12" t="s">
        <v>33</v>
      </c>
      <c r="AX345" s="12" t="s">
        <v>77</v>
      </c>
      <c r="AY345" s="218" t="s">
        <v>142</v>
      </c>
    </row>
    <row r="346" spans="2:65" s="13" customFormat="1" ht="11.25">
      <c r="B346" s="219"/>
      <c r="C346" s="220"/>
      <c r="D346" s="209" t="s">
        <v>151</v>
      </c>
      <c r="E346" s="221" t="s">
        <v>1</v>
      </c>
      <c r="F346" s="222" t="s">
        <v>157</v>
      </c>
      <c r="G346" s="220"/>
      <c r="H346" s="223">
        <v>30.959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151</v>
      </c>
      <c r="AU346" s="229" t="s">
        <v>149</v>
      </c>
      <c r="AV346" s="13" t="s">
        <v>87</v>
      </c>
      <c r="AW346" s="13" t="s">
        <v>33</v>
      </c>
      <c r="AX346" s="13" t="s">
        <v>85</v>
      </c>
      <c r="AY346" s="229" t="s">
        <v>142</v>
      </c>
    </row>
    <row r="347" spans="2:65" s="1" customFormat="1" ht="24" customHeight="1">
      <c r="B347" s="34"/>
      <c r="C347" s="194" t="s">
        <v>352</v>
      </c>
      <c r="D347" s="194" t="s">
        <v>144</v>
      </c>
      <c r="E347" s="195" t="s">
        <v>983</v>
      </c>
      <c r="F347" s="196" t="s">
        <v>984</v>
      </c>
      <c r="G347" s="197" t="s">
        <v>301</v>
      </c>
      <c r="H347" s="198">
        <v>8.1000000000000003E-2</v>
      </c>
      <c r="I347" s="199"/>
      <c r="J347" s="200">
        <f>ROUND(I347*H347,2)</f>
        <v>0</v>
      </c>
      <c r="K347" s="196" t="s">
        <v>160</v>
      </c>
      <c r="L347" s="38"/>
      <c r="M347" s="201" t="s">
        <v>1</v>
      </c>
      <c r="N347" s="202" t="s">
        <v>43</v>
      </c>
      <c r="O347" s="66"/>
      <c r="P347" s="203">
        <f>O347*H347</f>
        <v>0</v>
      </c>
      <c r="Q347" s="203">
        <v>0</v>
      </c>
      <c r="R347" s="203">
        <f>Q347*H347</f>
        <v>0</v>
      </c>
      <c r="S347" s="203">
        <v>0</v>
      </c>
      <c r="T347" s="204">
        <f>S347*H347</f>
        <v>0</v>
      </c>
      <c r="AR347" s="205" t="s">
        <v>241</v>
      </c>
      <c r="AT347" s="205" t="s">
        <v>144</v>
      </c>
      <c r="AU347" s="205" t="s">
        <v>149</v>
      </c>
      <c r="AY347" s="17" t="s">
        <v>142</v>
      </c>
      <c r="BE347" s="206">
        <f>IF(N347="základní",J347,0)</f>
        <v>0</v>
      </c>
      <c r="BF347" s="206">
        <f>IF(N347="snížená",J347,0)</f>
        <v>0</v>
      </c>
      <c r="BG347" s="206">
        <f>IF(N347="zákl. přenesená",J347,0)</f>
        <v>0</v>
      </c>
      <c r="BH347" s="206">
        <f>IF(N347="sníž. přenesená",J347,0)</f>
        <v>0</v>
      </c>
      <c r="BI347" s="206">
        <f>IF(N347="nulová",J347,0)</f>
        <v>0</v>
      </c>
      <c r="BJ347" s="17" t="s">
        <v>149</v>
      </c>
      <c r="BK347" s="206">
        <f>ROUND(I347*H347,2)</f>
        <v>0</v>
      </c>
      <c r="BL347" s="17" t="s">
        <v>241</v>
      </c>
      <c r="BM347" s="205" t="s">
        <v>985</v>
      </c>
    </row>
    <row r="348" spans="2:65" s="11" customFormat="1" ht="22.9" customHeight="1">
      <c r="B348" s="179"/>
      <c r="C348" s="180"/>
      <c r="D348" s="181" t="s">
        <v>76</v>
      </c>
      <c r="E348" s="192" t="s">
        <v>356</v>
      </c>
      <c r="F348" s="192" t="s">
        <v>357</v>
      </c>
      <c r="G348" s="180"/>
      <c r="H348" s="180"/>
      <c r="I348" s="183"/>
      <c r="J348" s="193">
        <f>BK348</f>
        <v>0</v>
      </c>
      <c r="K348" s="180"/>
      <c r="L348" s="184"/>
      <c r="M348" s="185"/>
      <c r="N348" s="186"/>
      <c r="O348" s="186"/>
      <c r="P348" s="187">
        <f>SUM(P349:P359)</f>
        <v>0</v>
      </c>
      <c r="Q348" s="186"/>
      <c r="R348" s="187">
        <f>SUM(R349:R359)</f>
        <v>4.5300000000000002E-3</v>
      </c>
      <c r="S348" s="186"/>
      <c r="T348" s="188">
        <f>SUM(T349:T359)</f>
        <v>0</v>
      </c>
      <c r="AR348" s="189" t="s">
        <v>149</v>
      </c>
      <c r="AT348" s="190" t="s">
        <v>76</v>
      </c>
      <c r="AU348" s="190" t="s">
        <v>85</v>
      </c>
      <c r="AY348" s="189" t="s">
        <v>142</v>
      </c>
      <c r="BK348" s="191">
        <f>SUM(BK349:BK359)</f>
        <v>0</v>
      </c>
    </row>
    <row r="349" spans="2:65" s="1" customFormat="1" ht="16.5" customHeight="1">
      <c r="B349" s="34"/>
      <c r="C349" s="194" t="s">
        <v>358</v>
      </c>
      <c r="D349" s="194" t="s">
        <v>144</v>
      </c>
      <c r="E349" s="195" t="s">
        <v>359</v>
      </c>
      <c r="F349" s="196" t="s">
        <v>360</v>
      </c>
      <c r="G349" s="197" t="s">
        <v>361</v>
      </c>
      <c r="H349" s="198">
        <v>1</v>
      </c>
      <c r="I349" s="199"/>
      <c r="J349" s="200">
        <f>ROUND(I349*H349,2)</f>
        <v>0</v>
      </c>
      <c r="K349" s="196" t="s">
        <v>1</v>
      </c>
      <c r="L349" s="38"/>
      <c r="M349" s="201" t="s">
        <v>1</v>
      </c>
      <c r="N349" s="202" t="s">
        <v>43</v>
      </c>
      <c r="O349" s="66"/>
      <c r="P349" s="203">
        <f>O349*H349</f>
        <v>0</v>
      </c>
      <c r="Q349" s="203">
        <v>0</v>
      </c>
      <c r="R349" s="203">
        <f>Q349*H349</f>
        <v>0</v>
      </c>
      <c r="S349" s="203">
        <v>0</v>
      </c>
      <c r="T349" s="204">
        <f>S349*H349</f>
        <v>0</v>
      </c>
      <c r="AR349" s="205" t="s">
        <v>241</v>
      </c>
      <c r="AT349" s="205" t="s">
        <v>144</v>
      </c>
      <c r="AU349" s="205" t="s">
        <v>149</v>
      </c>
      <c r="AY349" s="17" t="s">
        <v>142</v>
      </c>
      <c r="BE349" s="206">
        <f>IF(N349="základní",J349,0)</f>
        <v>0</v>
      </c>
      <c r="BF349" s="206">
        <f>IF(N349="snížená",J349,0)</f>
        <v>0</v>
      </c>
      <c r="BG349" s="206">
        <f>IF(N349="zákl. přenesená",J349,0)</f>
        <v>0</v>
      </c>
      <c r="BH349" s="206">
        <f>IF(N349="sníž. přenesená",J349,0)</f>
        <v>0</v>
      </c>
      <c r="BI349" s="206">
        <f>IF(N349="nulová",J349,0)</f>
        <v>0</v>
      </c>
      <c r="BJ349" s="17" t="s">
        <v>149</v>
      </c>
      <c r="BK349" s="206">
        <f>ROUND(I349*H349,2)</f>
        <v>0</v>
      </c>
      <c r="BL349" s="17" t="s">
        <v>241</v>
      </c>
      <c r="BM349" s="205" t="s">
        <v>362</v>
      </c>
    </row>
    <row r="350" spans="2:65" s="12" customFormat="1" ht="11.25">
      <c r="B350" s="207"/>
      <c r="C350" s="208"/>
      <c r="D350" s="209" t="s">
        <v>151</v>
      </c>
      <c r="E350" s="210" t="s">
        <v>1</v>
      </c>
      <c r="F350" s="211" t="s">
        <v>85</v>
      </c>
      <c r="G350" s="208"/>
      <c r="H350" s="212">
        <v>1</v>
      </c>
      <c r="I350" s="213"/>
      <c r="J350" s="208"/>
      <c r="K350" s="208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151</v>
      </c>
      <c r="AU350" s="218" t="s">
        <v>149</v>
      </c>
      <c r="AV350" s="12" t="s">
        <v>149</v>
      </c>
      <c r="AW350" s="12" t="s">
        <v>33</v>
      </c>
      <c r="AX350" s="12" t="s">
        <v>85</v>
      </c>
      <c r="AY350" s="218" t="s">
        <v>142</v>
      </c>
    </row>
    <row r="351" spans="2:65" s="1" customFormat="1" ht="16.5" customHeight="1">
      <c r="B351" s="34"/>
      <c r="C351" s="194" t="s">
        <v>363</v>
      </c>
      <c r="D351" s="194" t="s">
        <v>144</v>
      </c>
      <c r="E351" s="195" t="s">
        <v>364</v>
      </c>
      <c r="F351" s="196" t="s">
        <v>365</v>
      </c>
      <c r="G351" s="197" t="s">
        <v>244</v>
      </c>
      <c r="H351" s="198">
        <v>1</v>
      </c>
      <c r="I351" s="199"/>
      <c r="J351" s="200">
        <f>ROUND(I351*H351,2)</f>
        <v>0</v>
      </c>
      <c r="K351" s="196" t="s">
        <v>160</v>
      </c>
      <c r="L351" s="38"/>
      <c r="M351" s="201" t="s">
        <v>1</v>
      </c>
      <c r="N351" s="202" t="s">
        <v>43</v>
      </c>
      <c r="O351" s="66"/>
      <c r="P351" s="203">
        <f>O351*H351</f>
        <v>0</v>
      </c>
      <c r="Q351" s="203">
        <v>1.7700000000000001E-3</v>
      </c>
      <c r="R351" s="203">
        <f>Q351*H351</f>
        <v>1.7700000000000001E-3</v>
      </c>
      <c r="S351" s="203">
        <v>0</v>
      </c>
      <c r="T351" s="204">
        <f>S351*H351</f>
        <v>0</v>
      </c>
      <c r="AR351" s="205" t="s">
        <v>241</v>
      </c>
      <c r="AT351" s="205" t="s">
        <v>144</v>
      </c>
      <c r="AU351" s="205" t="s">
        <v>149</v>
      </c>
      <c r="AY351" s="17" t="s">
        <v>142</v>
      </c>
      <c r="BE351" s="206">
        <f>IF(N351="základní",J351,0)</f>
        <v>0</v>
      </c>
      <c r="BF351" s="206">
        <f>IF(N351="snížená",J351,0)</f>
        <v>0</v>
      </c>
      <c r="BG351" s="206">
        <f>IF(N351="zákl. přenesená",J351,0)</f>
        <v>0</v>
      </c>
      <c r="BH351" s="206">
        <f>IF(N351="sníž. přenesená",J351,0)</f>
        <v>0</v>
      </c>
      <c r="BI351" s="206">
        <f>IF(N351="nulová",J351,0)</f>
        <v>0</v>
      </c>
      <c r="BJ351" s="17" t="s">
        <v>149</v>
      </c>
      <c r="BK351" s="206">
        <f>ROUND(I351*H351,2)</f>
        <v>0</v>
      </c>
      <c r="BL351" s="17" t="s">
        <v>241</v>
      </c>
      <c r="BM351" s="205" t="s">
        <v>366</v>
      </c>
    </row>
    <row r="352" spans="2:65" s="14" customFormat="1" ht="11.25">
      <c r="B352" s="230"/>
      <c r="C352" s="231"/>
      <c r="D352" s="209" t="s">
        <v>151</v>
      </c>
      <c r="E352" s="232" t="s">
        <v>1</v>
      </c>
      <c r="F352" s="233" t="s">
        <v>223</v>
      </c>
      <c r="G352" s="231"/>
      <c r="H352" s="232" t="s">
        <v>1</v>
      </c>
      <c r="I352" s="234"/>
      <c r="J352" s="231"/>
      <c r="K352" s="231"/>
      <c r="L352" s="235"/>
      <c r="M352" s="236"/>
      <c r="N352" s="237"/>
      <c r="O352" s="237"/>
      <c r="P352" s="237"/>
      <c r="Q352" s="237"/>
      <c r="R352" s="237"/>
      <c r="S352" s="237"/>
      <c r="T352" s="238"/>
      <c r="AT352" s="239" t="s">
        <v>151</v>
      </c>
      <c r="AU352" s="239" t="s">
        <v>149</v>
      </c>
      <c r="AV352" s="14" t="s">
        <v>85</v>
      </c>
      <c r="AW352" s="14" t="s">
        <v>33</v>
      </c>
      <c r="AX352" s="14" t="s">
        <v>77</v>
      </c>
      <c r="AY352" s="239" t="s">
        <v>142</v>
      </c>
    </row>
    <row r="353" spans="2:65" s="12" customFormat="1" ht="11.25">
      <c r="B353" s="207"/>
      <c r="C353" s="208"/>
      <c r="D353" s="209" t="s">
        <v>151</v>
      </c>
      <c r="E353" s="210" t="s">
        <v>1</v>
      </c>
      <c r="F353" s="211" t="s">
        <v>367</v>
      </c>
      <c r="G353" s="208"/>
      <c r="H353" s="212">
        <v>1</v>
      </c>
      <c r="I353" s="213"/>
      <c r="J353" s="208"/>
      <c r="K353" s="208"/>
      <c r="L353" s="214"/>
      <c r="M353" s="215"/>
      <c r="N353" s="216"/>
      <c r="O353" s="216"/>
      <c r="P353" s="216"/>
      <c r="Q353" s="216"/>
      <c r="R353" s="216"/>
      <c r="S353" s="216"/>
      <c r="T353" s="217"/>
      <c r="AT353" s="218" t="s">
        <v>151</v>
      </c>
      <c r="AU353" s="218" t="s">
        <v>149</v>
      </c>
      <c r="AV353" s="12" t="s">
        <v>149</v>
      </c>
      <c r="AW353" s="12" t="s">
        <v>33</v>
      </c>
      <c r="AX353" s="12" t="s">
        <v>85</v>
      </c>
      <c r="AY353" s="218" t="s">
        <v>142</v>
      </c>
    </row>
    <row r="354" spans="2:65" s="1" customFormat="1" ht="16.5" customHeight="1">
      <c r="B354" s="34"/>
      <c r="C354" s="194" t="s">
        <v>368</v>
      </c>
      <c r="D354" s="194" t="s">
        <v>144</v>
      </c>
      <c r="E354" s="195" t="s">
        <v>369</v>
      </c>
      <c r="F354" s="196" t="s">
        <v>370</v>
      </c>
      <c r="G354" s="197" t="s">
        <v>244</v>
      </c>
      <c r="H354" s="198">
        <v>6</v>
      </c>
      <c r="I354" s="199"/>
      <c r="J354" s="200">
        <f>ROUND(I354*H354,2)</f>
        <v>0</v>
      </c>
      <c r="K354" s="196" t="s">
        <v>160</v>
      </c>
      <c r="L354" s="38"/>
      <c r="M354" s="201" t="s">
        <v>1</v>
      </c>
      <c r="N354" s="202" t="s">
        <v>43</v>
      </c>
      <c r="O354" s="66"/>
      <c r="P354" s="203">
        <f>O354*H354</f>
        <v>0</v>
      </c>
      <c r="Q354" s="203">
        <v>4.6000000000000001E-4</v>
      </c>
      <c r="R354" s="203">
        <f>Q354*H354</f>
        <v>2.7600000000000003E-3</v>
      </c>
      <c r="S354" s="203">
        <v>0</v>
      </c>
      <c r="T354" s="204">
        <f>S354*H354</f>
        <v>0</v>
      </c>
      <c r="AR354" s="205" t="s">
        <v>241</v>
      </c>
      <c r="AT354" s="205" t="s">
        <v>144</v>
      </c>
      <c r="AU354" s="205" t="s">
        <v>149</v>
      </c>
      <c r="AY354" s="17" t="s">
        <v>142</v>
      </c>
      <c r="BE354" s="206">
        <f>IF(N354="základní",J354,0)</f>
        <v>0</v>
      </c>
      <c r="BF354" s="206">
        <f>IF(N354="snížená",J354,0)</f>
        <v>0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17" t="s">
        <v>149</v>
      </c>
      <c r="BK354" s="206">
        <f>ROUND(I354*H354,2)</f>
        <v>0</v>
      </c>
      <c r="BL354" s="17" t="s">
        <v>241</v>
      </c>
      <c r="BM354" s="205" t="s">
        <v>371</v>
      </c>
    </row>
    <row r="355" spans="2:65" s="14" customFormat="1" ht="11.25">
      <c r="B355" s="230"/>
      <c r="C355" s="231"/>
      <c r="D355" s="209" t="s">
        <v>151</v>
      </c>
      <c r="E355" s="232" t="s">
        <v>1</v>
      </c>
      <c r="F355" s="233" t="s">
        <v>219</v>
      </c>
      <c r="G355" s="231"/>
      <c r="H355" s="232" t="s">
        <v>1</v>
      </c>
      <c r="I355" s="234"/>
      <c r="J355" s="231"/>
      <c r="K355" s="231"/>
      <c r="L355" s="235"/>
      <c r="M355" s="236"/>
      <c r="N355" s="237"/>
      <c r="O355" s="237"/>
      <c r="P355" s="237"/>
      <c r="Q355" s="237"/>
      <c r="R355" s="237"/>
      <c r="S355" s="237"/>
      <c r="T355" s="238"/>
      <c r="AT355" s="239" t="s">
        <v>151</v>
      </c>
      <c r="AU355" s="239" t="s">
        <v>149</v>
      </c>
      <c r="AV355" s="14" t="s">
        <v>85</v>
      </c>
      <c r="AW355" s="14" t="s">
        <v>33</v>
      </c>
      <c r="AX355" s="14" t="s">
        <v>77</v>
      </c>
      <c r="AY355" s="239" t="s">
        <v>142</v>
      </c>
    </row>
    <row r="356" spans="2:65" s="12" customFormat="1" ht="11.25">
      <c r="B356" s="207"/>
      <c r="C356" s="208"/>
      <c r="D356" s="209" t="s">
        <v>151</v>
      </c>
      <c r="E356" s="210" t="s">
        <v>1</v>
      </c>
      <c r="F356" s="211" t="s">
        <v>968</v>
      </c>
      <c r="G356" s="208"/>
      <c r="H356" s="212">
        <v>4</v>
      </c>
      <c r="I356" s="213"/>
      <c r="J356" s="208"/>
      <c r="K356" s="208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151</v>
      </c>
      <c r="AU356" s="218" t="s">
        <v>149</v>
      </c>
      <c r="AV356" s="12" t="s">
        <v>149</v>
      </c>
      <c r="AW356" s="12" t="s">
        <v>33</v>
      </c>
      <c r="AX356" s="12" t="s">
        <v>77</v>
      </c>
      <c r="AY356" s="218" t="s">
        <v>142</v>
      </c>
    </row>
    <row r="357" spans="2:65" s="12" customFormat="1" ht="11.25">
      <c r="B357" s="207"/>
      <c r="C357" s="208"/>
      <c r="D357" s="209" t="s">
        <v>151</v>
      </c>
      <c r="E357" s="210" t="s">
        <v>1</v>
      </c>
      <c r="F357" s="211" t="s">
        <v>969</v>
      </c>
      <c r="G357" s="208"/>
      <c r="H357" s="212">
        <v>2</v>
      </c>
      <c r="I357" s="213"/>
      <c r="J357" s="208"/>
      <c r="K357" s="208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151</v>
      </c>
      <c r="AU357" s="218" t="s">
        <v>149</v>
      </c>
      <c r="AV357" s="12" t="s">
        <v>149</v>
      </c>
      <c r="AW357" s="12" t="s">
        <v>33</v>
      </c>
      <c r="AX357" s="12" t="s">
        <v>77</v>
      </c>
      <c r="AY357" s="218" t="s">
        <v>142</v>
      </c>
    </row>
    <row r="358" spans="2:65" s="13" customFormat="1" ht="11.25">
      <c r="B358" s="219"/>
      <c r="C358" s="220"/>
      <c r="D358" s="209" t="s">
        <v>151</v>
      </c>
      <c r="E358" s="221" t="s">
        <v>1</v>
      </c>
      <c r="F358" s="222" t="s">
        <v>157</v>
      </c>
      <c r="G358" s="220"/>
      <c r="H358" s="223">
        <v>6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AT358" s="229" t="s">
        <v>151</v>
      </c>
      <c r="AU358" s="229" t="s">
        <v>149</v>
      </c>
      <c r="AV358" s="13" t="s">
        <v>87</v>
      </c>
      <c r="AW358" s="13" t="s">
        <v>33</v>
      </c>
      <c r="AX358" s="13" t="s">
        <v>85</v>
      </c>
      <c r="AY358" s="229" t="s">
        <v>142</v>
      </c>
    </row>
    <row r="359" spans="2:65" s="1" customFormat="1" ht="24" customHeight="1">
      <c r="B359" s="34"/>
      <c r="C359" s="194" t="s">
        <v>372</v>
      </c>
      <c r="D359" s="194" t="s">
        <v>144</v>
      </c>
      <c r="E359" s="195" t="s">
        <v>986</v>
      </c>
      <c r="F359" s="196" t="s">
        <v>987</v>
      </c>
      <c r="G359" s="197" t="s">
        <v>301</v>
      </c>
      <c r="H359" s="198">
        <v>5.0000000000000001E-3</v>
      </c>
      <c r="I359" s="199"/>
      <c r="J359" s="200">
        <f>ROUND(I359*H359,2)</f>
        <v>0</v>
      </c>
      <c r="K359" s="196" t="s">
        <v>160</v>
      </c>
      <c r="L359" s="38"/>
      <c r="M359" s="201" t="s">
        <v>1</v>
      </c>
      <c r="N359" s="202" t="s">
        <v>43</v>
      </c>
      <c r="O359" s="66"/>
      <c r="P359" s="203">
        <f>O359*H359</f>
        <v>0</v>
      </c>
      <c r="Q359" s="203">
        <v>0</v>
      </c>
      <c r="R359" s="203">
        <f>Q359*H359</f>
        <v>0</v>
      </c>
      <c r="S359" s="203">
        <v>0</v>
      </c>
      <c r="T359" s="204">
        <f>S359*H359</f>
        <v>0</v>
      </c>
      <c r="AR359" s="205" t="s">
        <v>241</v>
      </c>
      <c r="AT359" s="205" t="s">
        <v>144</v>
      </c>
      <c r="AU359" s="205" t="s">
        <v>149</v>
      </c>
      <c r="AY359" s="17" t="s">
        <v>142</v>
      </c>
      <c r="BE359" s="206">
        <f>IF(N359="základní",J359,0)</f>
        <v>0</v>
      </c>
      <c r="BF359" s="206">
        <f>IF(N359="snížená",J359,0)</f>
        <v>0</v>
      </c>
      <c r="BG359" s="206">
        <f>IF(N359="zákl. přenesená",J359,0)</f>
        <v>0</v>
      </c>
      <c r="BH359" s="206">
        <f>IF(N359="sníž. přenesená",J359,0)</f>
        <v>0</v>
      </c>
      <c r="BI359" s="206">
        <f>IF(N359="nulová",J359,0)</f>
        <v>0</v>
      </c>
      <c r="BJ359" s="17" t="s">
        <v>149</v>
      </c>
      <c r="BK359" s="206">
        <f>ROUND(I359*H359,2)</f>
        <v>0</v>
      </c>
      <c r="BL359" s="17" t="s">
        <v>241</v>
      </c>
      <c r="BM359" s="205" t="s">
        <v>988</v>
      </c>
    </row>
    <row r="360" spans="2:65" s="11" customFormat="1" ht="22.9" customHeight="1">
      <c r="B360" s="179"/>
      <c r="C360" s="180"/>
      <c r="D360" s="181" t="s">
        <v>76</v>
      </c>
      <c r="E360" s="192" t="s">
        <v>376</v>
      </c>
      <c r="F360" s="192" t="s">
        <v>377</v>
      </c>
      <c r="G360" s="180"/>
      <c r="H360" s="180"/>
      <c r="I360" s="183"/>
      <c r="J360" s="193">
        <f>BK360</f>
        <v>0</v>
      </c>
      <c r="K360" s="180"/>
      <c r="L360" s="184"/>
      <c r="M360" s="185"/>
      <c r="N360" s="186"/>
      <c r="O360" s="186"/>
      <c r="P360" s="187">
        <f>SUM(P361:P369)</f>
        <v>0</v>
      </c>
      <c r="Q360" s="186"/>
      <c r="R360" s="187">
        <f>SUM(R361:R369)</f>
        <v>1.512E-2</v>
      </c>
      <c r="S360" s="186"/>
      <c r="T360" s="188">
        <f>SUM(T361:T369)</f>
        <v>0</v>
      </c>
      <c r="AR360" s="189" t="s">
        <v>149</v>
      </c>
      <c r="AT360" s="190" t="s">
        <v>76</v>
      </c>
      <c r="AU360" s="190" t="s">
        <v>85</v>
      </c>
      <c r="AY360" s="189" t="s">
        <v>142</v>
      </c>
      <c r="BK360" s="191">
        <f>SUM(BK361:BK369)</f>
        <v>0</v>
      </c>
    </row>
    <row r="361" spans="2:65" s="1" customFormat="1" ht="24" customHeight="1">
      <c r="B361" s="34"/>
      <c r="C361" s="194" t="s">
        <v>378</v>
      </c>
      <c r="D361" s="194" t="s">
        <v>144</v>
      </c>
      <c r="E361" s="195" t="s">
        <v>379</v>
      </c>
      <c r="F361" s="196" t="s">
        <v>380</v>
      </c>
      <c r="G361" s="197" t="s">
        <v>244</v>
      </c>
      <c r="H361" s="198">
        <v>16</v>
      </c>
      <c r="I361" s="199"/>
      <c r="J361" s="200">
        <f>ROUND(I361*H361,2)</f>
        <v>0</v>
      </c>
      <c r="K361" s="196" t="s">
        <v>148</v>
      </c>
      <c r="L361" s="38"/>
      <c r="M361" s="201" t="s">
        <v>1</v>
      </c>
      <c r="N361" s="202" t="s">
        <v>43</v>
      </c>
      <c r="O361" s="66"/>
      <c r="P361" s="203">
        <f>O361*H361</f>
        <v>0</v>
      </c>
      <c r="Q361" s="203">
        <v>6.6E-4</v>
      </c>
      <c r="R361" s="203">
        <f>Q361*H361</f>
        <v>1.056E-2</v>
      </c>
      <c r="S361" s="203">
        <v>0</v>
      </c>
      <c r="T361" s="204">
        <f>S361*H361</f>
        <v>0</v>
      </c>
      <c r="AR361" s="205" t="s">
        <v>241</v>
      </c>
      <c r="AT361" s="205" t="s">
        <v>144</v>
      </c>
      <c r="AU361" s="205" t="s">
        <v>149</v>
      </c>
      <c r="AY361" s="17" t="s">
        <v>142</v>
      </c>
      <c r="BE361" s="206">
        <f>IF(N361="základní",J361,0)</f>
        <v>0</v>
      </c>
      <c r="BF361" s="206">
        <f>IF(N361="snížená",J361,0)</f>
        <v>0</v>
      </c>
      <c r="BG361" s="206">
        <f>IF(N361="zákl. přenesená",J361,0)</f>
        <v>0</v>
      </c>
      <c r="BH361" s="206">
        <f>IF(N361="sníž. přenesená",J361,0)</f>
        <v>0</v>
      </c>
      <c r="BI361" s="206">
        <f>IF(N361="nulová",J361,0)</f>
        <v>0</v>
      </c>
      <c r="BJ361" s="17" t="s">
        <v>149</v>
      </c>
      <c r="BK361" s="206">
        <f>ROUND(I361*H361,2)</f>
        <v>0</v>
      </c>
      <c r="BL361" s="17" t="s">
        <v>241</v>
      </c>
      <c r="BM361" s="205" t="s">
        <v>381</v>
      </c>
    </row>
    <row r="362" spans="2:65" s="14" customFormat="1" ht="11.25">
      <c r="B362" s="230"/>
      <c r="C362" s="231"/>
      <c r="D362" s="209" t="s">
        <v>151</v>
      </c>
      <c r="E362" s="232" t="s">
        <v>1</v>
      </c>
      <c r="F362" s="233" t="s">
        <v>223</v>
      </c>
      <c r="G362" s="231"/>
      <c r="H362" s="232" t="s">
        <v>1</v>
      </c>
      <c r="I362" s="234"/>
      <c r="J362" s="231"/>
      <c r="K362" s="231"/>
      <c r="L362" s="235"/>
      <c r="M362" s="236"/>
      <c r="N362" s="237"/>
      <c r="O362" s="237"/>
      <c r="P362" s="237"/>
      <c r="Q362" s="237"/>
      <c r="R362" s="237"/>
      <c r="S362" s="237"/>
      <c r="T362" s="238"/>
      <c r="AT362" s="239" t="s">
        <v>151</v>
      </c>
      <c r="AU362" s="239" t="s">
        <v>149</v>
      </c>
      <c r="AV362" s="14" t="s">
        <v>85</v>
      </c>
      <c r="AW362" s="14" t="s">
        <v>33</v>
      </c>
      <c r="AX362" s="14" t="s">
        <v>77</v>
      </c>
      <c r="AY362" s="239" t="s">
        <v>142</v>
      </c>
    </row>
    <row r="363" spans="2:65" s="12" customFormat="1" ht="11.25">
      <c r="B363" s="207"/>
      <c r="C363" s="208"/>
      <c r="D363" s="209" t="s">
        <v>151</v>
      </c>
      <c r="E363" s="210" t="s">
        <v>1</v>
      </c>
      <c r="F363" s="211" t="s">
        <v>970</v>
      </c>
      <c r="G363" s="208"/>
      <c r="H363" s="212">
        <v>16</v>
      </c>
      <c r="I363" s="213"/>
      <c r="J363" s="208"/>
      <c r="K363" s="208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151</v>
      </c>
      <c r="AU363" s="218" t="s">
        <v>149</v>
      </c>
      <c r="AV363" s="12" t="s">
        <v>149</v>
      </c>
      <c r="AW363" s="12" t="s">
        <v>33</v>
      </c>
      <c r="AX363" s="12" t="s">
        <v>77</v>
      </c>
      <c r="AY363" s="218" t="s">
        <v>142</v>
      </c>
    </row>
    <row r="364" spans="2:65" s="13" customFormat="1" ht="11.25">
      <c r="B364" s="219"/>
      <c r="C364" s="220"/>
      <c r="D364" s="209" t="s">
        <v>151</v>
      </c>
      <c r="E364" s="221" t="s">
        <v>1</v>
      </c>
      <c r="F364" s="222" t="s">
        <v>157</v>
      </c>
      <c r="G364" s="220"/>
      <c r="H364" s="223">
        <v>16</v>
      </c>
      <c r="I364" s="224"/>
      <c r="J364" s="220"/>
      <c r="K364" s="220"/>
      <c r="L364" s="225"/>
      <c r="M364" s="226"/>
      <c r="N364" s="227"/>
      <c r="O364" s="227"/>
      <c r="P364" s="227"/>
      <c r="Q364" s="227"/>
      <c r="R364" s="227"/>
      <c r="S364" s="227"/>
      <c r="T364" s="228"/>
      <c r="AT364" s="229" t="s">
        <v>151</v>
      </c>
      <c r="AU364" s="229" t="s">
        <v>149</v>
      </c>
      <c r="AV364" s="13" t="s">
        <v>87</v>
      </c>
      <c r="AW364" s="13" t="s">
        <v>33</v>
      </c>
      <c r="AX364" s="13" t="s">
        <v>85</v>
      </c>
      <c r="AY364" s="229" t="s">
        <v>142</v>
      </c>
    </row>
    <row r="365" spans="2:65" s="1" customFormat="1" ht="16.5" customHeight="1">
      <c r="B365" s="34"/>
      <c r="C365" s="194" t="s">
        <v>382</v>
      </c>
      <c r="D365" s="194" t="s">
        <v>144</v>
      </c>
      <c r="E365" s="195" t="s">
        <v>383</v>
      </c>
      <c r="F365" s="196" t="s">
        <v>384</v>
      </c>
      <c r="G365" s="197" t="s">
        <v>385</v>
      </c>
      <c r="H365" s="198">
        <v>6</v>
      </c>
      <c r="I365" s="199"/>
      <c r="J365" s="200">
        <f>ROUND(I365*H365,2)</f>
        <v>0</v>
      </c>
      <c r="K365" s="196" t="s">
        <v>160</v>
      </c>
      <c r="L365" s="38"/>
      <c r="M365" s="201" t="s">
        <v>1</v>
      </c>
      <c r="N365" s="202" t="s">
        <v>43</v>
      </c>
      <c r="O365" s="66"/>
      <c r="P365" s="203">
        <f>O365*H365</f>
        <v>0</v>
      </c>
      <c r="Q365" s="203">
        <v>7.6000000000000004E-4</v>
      </c>
      <c r="R365" s="203">
        <f>Q365*H365</f>
        <v>4.5599999999999998E-3</v>
      </c>
      <c r="S365" s="203">
        <v>0</v>
      </c>
      <c r="T365" s="204">
        <f>S365*H365</f>
        <v>0</v>
      </c>
      <c r="AR365" s="205" t="s">
        <v>241</v>
      </c>
      <c r="AT365" s="205" t="s">
        <v>144</v>
      </c>
      <c r="AU365" s="205" t="s">
        <v>149</v>
      </c>
      <c r="AY365" s="17" t="s">
        <v>142</v>
      </c>
      <c r="BE365" s="206">
        <f>IF(N365="základní",J365,0)</f>
        <v>0</v>
      </c>
      <c r="BF365" s="206">
        <f>IF(N365="snížená",J365,0)</f>
        <v>0</v>
      </c>
      <c r="BG365" s="206">
        <f>IF(N365="zákl. přenesená",J365,0)</f>
        <v>0</v>
      </c>
      <c r="BH365" s="206">
        <f>IF(N365="sníž. přenesená",J365,0)</f>
        <v>0</v>
      </c>
      <c r="BI365" s="206">
        <f>IF(N365="nulová",J365,0)</f>
        <v>0</v>
      </c>
      <c r="BJ365" s="17" t="s">
        <v>149</v>
      </c>
      <c r="BK365" s="206">
        <f>ROUND(I365*H365,2)</f>
        <v>0</v>
      </c>
      <c r="BL365" s="17" t="s">
        <v>241</v>
      </c>
      <c r="BM365" s="205" t="s">
        <v>386</v>
      </c>
    </row>
    <row r="366" spans="2:65" s="12" customFormat="1" ht="11.25">
      <c r="B366" s="207"/>
      <c r="C366" s="208"/>
      <c r="D366" s="209" t="s">
        <v>151</v>
      </c>
      <c r="E366" s="210" t="s">
        <v>1</v>
      </c>
      <c r="F366" s="211" t="s">
        <v>387</v>
      </c>
      <c r="G366" s="208"/>
      <c r="H366" s="212">
        <v>3</v>
      </c>
      <c r="I366" s="213"/>
      <c r="J366" s="208"/>
      <c r="K366" s="208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151</v>
      </c>
      <c r="AU366" s="218" t="s">
        <v>149</v>
      </c>
      <c r="AV366" s="12" t="s">
        <v>149</v>
      </c>
      <c r="AW366" s="12" t="s">
        <v>33</v>
      </c>
      <c r="AX366" s="12" t="s">
        <v>77</v>
      </c>
      <c r="AY366" s="218" t="s">
        <v>142</v>
      </c>
    </row>
    <row r="367" spans="2:65" s="12" customFormat="1" ht="11.25">
      <c r="B367" s="207"/>
      <c r="C367" s="208"/>
      <c r="D367" s="209" t="s">
        <v>151</v>
      </c>
      <c r="E367" s="210" t="s">
        <v>1</v>
      </c>
      <c r="F367" s="211" t="s">
        <v>388</v>
      </c>
      <c r="G367" s="208"/>
      <c r="H367" s="212">
        <v>3</v>
      </c>
      <c r="I367" s="213"/>
      <c r="J367" s="208"/>
      <c r="K367" s="208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151</v>
      </c>
      <c r="AU367" s="218" t="s">
        <v>149</v>
      </c>
      <c r="AV367" s="12" t="s">
        <v>149</v>
      </c>
      <c r="AW367" s="12" t="s">
        <v>33</v>
      </c>
      <c r="AX367" s="12" t="s">
        <v>77</v>
      </c>
      <c r="AY367" s="218" t="s">
        <v>142</v>
      </c>
    </row>
    <row r="368" spans="2:65" s="13" customFormat="1" ht="11.25">
      <c r="B368" s="219"/>
      <c r="C368" s="220"/>
      <c r="D368" s="209" t="s">
        <v>151</v>
      </c>
      <c r="E368" s="221" t="s">
        <v>1</v>
      </c>
      <c r="F368" s="222" t="s">
        <v>157</v>
      </c>
      <c r="G368" s="220"/>
      <c r="H368" s="223">
        <v>6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151</v>
      </c>
      <c r="AU368" s="229" t="s">
        <v>149</v>
      </c>
      <c r="AV368" s="13" t="s">
        <v>87</v>
      </c>
      <c r="AW368" s="13" t="s">
        <v>33</v>
      </c>
      <c r="AX368" s="13" t="s">
        <v>85</v>
      </c>
      <c r="AY368" s="229" t="s">
        <v>142</v>
      </c>
    </row>
    <row r="369" spans="2:65" s="1" customFormat="1" ht="24" customHeight="1">
      <c r="B369" s="34"/>
      <c r="C369" s="194" t="s">
        <v>389</v>
      </c>
      <c r="D369" s="194" t="s">
        <v>144</v>
      </c>
      <c r="E369" s="195" t="s">
        <v>989</v>
      </c>
      <c r="F369" s="196" t="s">
        <v>990</v>
      </c>
      <c r="G369" s="197" t="s">
        <v>301</v>
      </c>
      <c r="H369" s="198">
        <v>1.4999999999999999E-2</v>
      </c>
      <c r="I369" s="199"/>
      <c r="J369" s="200">
        <f>ROUND(I369*H369,2)</f>
        <v>0</v>
      </c>
      <c r="K369" s="196" t="s">
        <v>160</v>
      </c>
      <c r="L369" s="38"/>
      <c r="M369" s="201" t="s">
        <v>1</v>
      </c>
      <c r="N369" s="202" t="s">
        <v>43</v>
      </c>
      <c r="O369" s="66"/>
      <c r="P369" s="203">
        <f>O369*H369</f>
        <v>0</v>
      </c>
      <c r="Q369" s="203">
        <v>0</v>
      </c>
      <c r="R369" s="203">
        <f>Q369*H369</f>
        <v>0</v>
      </c>
      <c r="S369" s="203">
        <v>0</v>
      </c>
      <c r="T369" s="204">
        <f>S369*H369</f>
        <v>0</v>
      </c>
      <c r="AR369" s="205" t="s">
        <v>241</v>
      </c>
      <c r="AT369" s="205" t="s">
        <v>144</v>
      </c>
      <c r="AU369" s="205" t="s">
        <v>149</v>
      </c>
      <c r="AY369" s="17" t="s">
        <v>142</v>
      </c>
      <c r="BE369" s="206">
        <f>IF(N369="základní",J369,0)</f>
        <v>0</v>
      </c>
      <c r="BF369" s="206">
        <f>IF(N369="snížená",J369,0)</f>
        <v>0</v>
      </c>
      <c r="BG369" s="206">
        <f>IF(N369="zákl. přenesená",J369,0)</f>
        <v>0</v>
      </c>
      <c r="BH369" s="206">
        <f>IF(N369="sníž. přenesená",J369,0)</f>
        <v>0</v>
      </c>
      <c r="BI369" s="206">
        <f>IF(N369="nulová",J369,0)</f>
        <v>0</v>
      </c>
      <c r="BJ369" s="17" t="s">
        <v>149</v>
      </c>
      <c r="BK369" s="206">
        <f>ROUND(I369*H369,2)</f>
        <v>0</v>
      </c>
      <c r="BL369" s="17" t="s">
        <v>241</v>
      </c>
      <c r="BM369" s="205" t="s">
        <v>991</v>
      </c>
    </row>
    <row r="370" spans="2:65" s="11" customFormat="1" ht="22.9" customHeight="1">
      <c r="B370" s="179"/>
      <c r="C370" s="180"/>
      <c r="D370" s="181" t="s">
        <v>76</v>
      </c>
      <c r="E370" s="192" t="s">
        <v>393</v>
      </c>
      <c r="F370" s="192" t="s">
        <v>394</v>
      </c>
      <c r="G370" s="180"/>
      <c r="H370" s="180"/>
      <c r="I370" s="183"/>
      <c r="J370" s="193">
        <f>BK370</f>
        <v>0</v>
      </c>
      <c r="K370" s="180"/>
      <c r="L370" s="184"/>
      <c r="M370" s="185"/>
      <c r="N370" s="186"/>
      <c r="O370" s="186"/>
      <c r="P370" s="187">
        <f>SUM(P371:P390)</f>
        <v>0</v>
      </c>
      <c r="Q370" s="186"/>
      <c r="R370" s="187">
        <f>SUM(R371:R390)</f>
        <v>5.5689999999999996E-2</v>
      </c>
      <c r="S370" s="186"/>
      <c r="T370" s="188">
        <f>SUM(T371:T390)</f>
        <v>7.4810000000000001E-2</v>
      </c>
      <c r="AR370" s="189" t="s">
        <v>149</v>
      </c>
      <c r="AT370" s="190" t="s">
        <v>76</v>
      </c>
      <c r="AU370" s="190" t="s">
        <v>85</v>
      </c>
      <c r="AY370" s="189" t="s">
        <v>142</v>
      </c>
      <c r="BK370" s="191">
        <f>SUM(BK371:BK390)</f>
        <v>0</v>
      </c>
    </row>
    <row r="371" spans="2:65" s="1" customFormat="1" ht="16.5" customHeight="1">
      <c r="B371" s="34"/>
      <c r="C371" s="194" t="s">
        <v>395</v>
      </c>
      <c r="D371" s="194" t="s">
        <v>144</v>
      </c>
      <c r="E371" s="195" t="s">
        <v>396</v>
      </c>
      <c r="F371" s="196" t="s">
        <v>397</v>
      </c>
      <c r="G371" s="197" t="s">
        <v>398</v>
      </c>
      <c r="H371" s="198">
        <v>1</v>
      </c>
      <c r="I371" s="199"/>
      <c r="J371" s="200">
        <f>ROUND(I371*H371,2)</f>
        <v>0</v>
      </c>
      <c r="K371" s="196" t="s">
        <v>160</v>
      </c>
      <c r="L371" s="38"/>
      <c r="M371" s="201" t="s">
        <v>1</v>
      </c>
      <c r="N371" s="202" t="s">
        <v>43</v>
      </c>
      <c r="O371" s="66"/>
      <c r="P371" s="203">
        <f>O371*H371</f>
        <v>0</v>
      </c>
      <c r="Q371" s="203">
        <v>0</v>
      </c>
      <c r="R371" s="203">
        <f>Q371*H371</f>
        <v>0</v>
      </c>
      <c r="S371" s="203">
        <v>1.933E-2</v>
      </c>
      <c r="T371" s="204">
        <f>S371*H371</f>
        <v>1.933E-2</v>
      </c>
      <c r="AR371" s="205" t="s">
        <v>241</v>
      </c>
      <c r="AT371" s="205" t="s">
        <v>144</v>
      </c>
      <c r="AU371" s="205" t="s">
        <v>149</v>
      </c>
      <c r="AY371" s="17" t="s">
        <v>142</v>
      </c>
      <c r="BE371" s="206">
        <f>IF(N371="základní",J371,0)</f>
        <v>0</v>
      </c>
      <c r="BF371" s="206">
        <f>IF(N371="snížená",J371,0)</f>
        <v>0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17" t="s">
        <v>149</v>
      </c>
      <c r="BK371" s="206">
        <f>ROUND(I371*H371,2)</f>
        <v>0</v>
      </c>
      <c r="BL371" s="17" t="s">
        <v>241</v>
      </c>
      <c r="BM371" s="205" t="s">
        <v>399</v>
      </c>
    </row>
    <row r="372" spans="2:65" s="12" customFormat="1" ht="11.25">
      <c r="B372" s="207"/>
      <c r="C372" s="208"/>
      <c r="D372" s="209" t="s">
        <v>151</v>
      </c>
      <c r="E372" s="210" t="s">
        <v>1</v>
      </c>
      <c r="F372" s="211" t="s">
        <v>85</v>
      </c>
      <c r="G372" s="208"/>
      <c r="H372" s="212">
        <v>1</v>
      </c>
      <c r="I372" s="213"/>
      <c r="J372" s="208"/>
      <c r="K372" s="208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151</v>
      </c>
      <c r="AU372" s="218" t="s">
        <v>149</v>
      </c>
      <c r="AV372" s="12" t="s">
        <v>149</v>
      </c>
      <c r="AW372" s="12" t="s">
        <v>33</v>
      </c>
      <c r="AX372" s="12" t="s">
        <v>85</v>
      </c>
      <c r="AY372" s="218" t="s">
        <v>142</v>
      </c>
    </row>
    <row r="373" spans="2:65" s="1" customFormat="1" ht="24" customHeight="1">
      <c r="B373" s="34"/>
      <c r="C373" s="194" t="s">
        <v>400</v>
      </c>
      <c r="D373" s="194" t="s">
        <v>144</v>
      </c>
      <c r="E373" s="195" t="s">
        <v>401</v>
      </c>
      <c r="F373" s="196" t="s">
        <v>402</v>
      </c>
      <c r="G373" s="197" t="s">
        <v>398</v>
      </c>
      <c r="H373" s="198">
        <v>1</v>
      </c>
      <c r="I373" s="199"/>
      <c r="J373" s="200">
        <f>ROUND(I373*H373,2)</f>
        <v>0</v>
      </c>
      <c r="K373" s="196" t="s">
        <v>160</v>
      </c>
      <c r="L373" s="38"/>
      <c r="M373" s="201" t="s">
        <v>1</v>
      </c>
      <c r="N373" s="202" t="s">
        <v>43</v>
      </c>
      <c r="O373" s="66"/>
      <c r="P373" s="203">
        <f>O373*H373</f>
        <v>0</v>
      </c>
      <c r="Q373" s="203">
        <v>1.6920000000000001E-2</v>
      </c>
      <c r="R373" s="203">
        <f>Q373*H373</f>
        <v>1.6920000000000001E-2</v>
      </c>
      <c r="S373" s="203">
        <v>0</v>
      </c>
      <c r="T373" s="204">
        <f>S373*H373</f>
        <v>0</v>
      </c>
      <c r="AR373" s="205" t="s">
        <v>241</v>
      </c>
      <c r="AT373" s="205" t="s">
        <v>144</v>
      </c>
      <c r="AU373" s="205" t="s">
        <v>149</v>
      </c>
      <c r="AY373" s="17" t="s">
        <v>142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17" t="s">
        <v>149</v>
      </c>
      <c r="BK373" s="206">
        <f>ROUND(I373*H373,2)</f>
        <v>0</v>
      </c>
      <c r="BL373" s="17" t="s">
        <v>241</v>
      </c>
      <c r="BM373" s="205" t="s">
        <v>403</v>
      </c>
    </row>
    <row r="374" spans="2:65" s="12" customFormat="1" ht="11.25">
      <c r="B374" s="207"/>
      <c r="C374" s="208"/>
      <c r="D374" s="209" t="s">
        <v>151</v>
      </c>
      <c r="E374" s="210" t="s">
        <v>1</v>
      </c>
      <c r="F374" s="211" t="s">
        <v>85</v>
      </c>
      <c r="G374" s="208"/>
      <c r="H374" s="212">
        <v>1</v>
      </c>
      <c r="I374" s="213"/>
      <c r="J374" s="208"/>
      <c r="K374" s="208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151</v>
      </c>
      <c r="AU374" s="218" t="s">
        <v>149</v>
      </c>
      <c r="AV374" s="12" t="s">
        <v>149</v>
      </c>
      <c r="AW374" s="12" t="s">
        <v>33</v>
      </c>
      <c r="AX374" s="12" t="s">
        <v>85</v>
      </c>
      <c r="AY374" s="218" t="s">
        <v>142</v>
      </c>
    </row>
    <row r="375" spans="2:65" s="1" customFormat="1" ht="16.5" customHeight="1">
      <c r="B375" s="34"/>
      <c r="C375" s="194" t="s">
        <v>404</v>
      </c>
      <c r="D375" s="194" t="s">
        <v>144</v>
      </c>
      <c r="E375" s="195" t="s">
        <v>405</v>
      </c>
      <c r="F375" s="196" t="s">
        <v>406</v>
      </c>
      <c r="G375" s="197" t="s">
        <v>398</v>
      </c>
      <c r="H375" s="198">
        <v>1</v>
      </c>
      <c r="I375" s="199"/>
      <c r="J375" s="200">
        <f>ROUND(I375*H375,2)</f>
        <v>0</v>
      </c>
      <c r="K375" s="196" t="s">
        <v>160</v>
      </c>
      <c r="L375" s="38"/>
      <c r="M375" s="201" t="s">
        <v>1</v>
      </c>
      <c r="N375" s="202" t="s">
        <v>43</v>
      </c>
      <c r="O375" s="66"/>
      <c r="P375" s="203">
        <f>O375*H375</f>
        <v>0</v>
      </c>
      <c r="Q375" s="203">
        <v>0</v>
      </c>
      <c r="R375" s="203">
        <f>Q375*H375</f>
        <v>0</v>
      </c>
      <c r="S375" s="203">
        <v>1.9460000000000002E-2</v>
      </c>
      <c r="T375" s="204">
        <f>S375*H375</f>
        <v>1.9460000000000002E-2</v>
      </c>
      <c r="AR375" s="205" t="s">
        <v>241</v>
      </c>
      <c r="AT375" s="205" t="s">
        <v>144</v>
      </c>
      <c r="AU375" s="205" t="s">
        <v>149</v>
      </c>
      <c r="AY375" s="17" t="s">
        <v>142</v>
      </c>
      <c r="BE375" s="206">
        <f>IF(N375="základní",J375,0)</f>
        <v>0</v>
      </c>
      <c r="BF375" s="206">
        <f>IF(N375="snížená",J375,0)</f>
        <v>0</v>
      </c>
      <c r="BG375" s="206">
        <f>IF(N375="zákl. přenesená",J375,0)</f>
        <v>0</v>
      </c>
      <c r="BH375" s="206">
        <f>IF(N375="sníž. přenesená",J375,0)</f>
        <v>0</v>
      </c>
      <c r="BI375" s="206">
        <f>IF(N375="nulová",J375,0)</f>
        <v>0</v>
      </c>
      <c r="BJ375" s="17" t="s">
        <v>149</v>
      </c>
      <c r="BK375" s="206">
        <f>ROUND(I375*H375,2)</f>
        <v>0</v>
      </c>
      <c r="BL375" s="17" t="s">
        <v>241</v>
      </c>
      <c r="BM375" s="205" t="s">
        <v>407</v>
      </c>
    </row>
    <row r="376" spans="2:65" s="12" customFormat="1" ht="11.25">
      <c r="B376" s="207"/>
      <c r="C376" s="208"/>
      <c r="D376" s="209" t="s">
        <v>151</v>
      </c>
      <c r="E376" s="210" t="s">
        <v>1</v>
      </c>
      <c r="F376" s="211" t="s">
        <v>85</v>
      </c>
      <c r="G376" s="208"/>
      <c r="H376" s="212">
        <v>1</v>
      </c>
      <c r="I376" s="213"/>
      <c r="J376" s="208"/>
      <c r="K376" s="208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151</v>
      </c>
      <c r="AU376" s="218" t="s">
        <v>149</v>
      </c>
      <c r="AV376" s="12" t="s">
        <v>149</v>
      </c>
      <c r="AW376" s="12" t="s">
        <v>33</v>
      </c>
      <c r="AX376" s="12" t="s">
        <v>85</v>
      </c>
      <c r="AY376" s="218" t="s">
        <v>142</v>
      </c>
    </row>
    <row r="377" spans="2:65" s="1" customFormat="1" ht="24" customHeight="1">
      <c r="B377" s="34"/>
      <c r="C377" s="194" t="s">
        <v>408</v>
      </c>
      <c r="D377" s="194" t="s">
        <v>144</v>
      </c>
      <c r="E377" s="195" t="s">
        <v>409</v>
      </c>
      <c r="F377" s="196" t="s">
        <v>410</v>
      </c>
      <c r="G377" s="197" t="s">
        <v>398</v>
      </c>
      <c r="H377" s="198">
        <v>1</v>
      </c>
      <c r="I377" s="199"/>
      <c r="J377" s="200">
        <f>ROUND(I377*H377,2)</f>
        <v>0</v>
      </c>
      <c r="K377" s="196" t="s">
        <v>160</v>
      </c>
      <c r="L377" s="38"/>
      <c r="M377" s="201" t="s">
        <v>1</v>
      </c>
      <c r="N377" s="202" t="s">
        <v>43</v>
      </c>
      <c r="O377" s="66"/>
      <c r="P377" s="203">
        <f>O377*H377</f>
        <v>0</v>
      </c>
      <c r="Q377" s="203">
        <v>1.4970000000000001E-2</v>
      </c>
      <c r="R377" s="203">
        <f>Q377*H377</f>
        <v>1.4970000000000001E-2</v>
      </c>
      <c r="S377" s="203">
        <v>0</v>
      </c>
      <c r="T377" s="204">
        <f>S377*H377</f>
        <v>0</v>
      </c>
      <c r="AR377" s="205" t="s">
        <v>241</v>
      </c>
      <c r="AT377" s="205" t="s">
        <v>144</v>
      </c>
      <c r="AU377" s="205" t="s">
        <v>149</v>
      </c>
      <c r="AY377" s="17" t="s">
        <v>142</v>
      </c>
      <c r="BE377" s="206">
        <f>IF(N377="základní",J377,0)</f>
        <v>0</v>
      </c>
      <c r="BF377" s="206">
        <f>IF(N377="snížená",J377,0)</f>
        <v>0</v>
      </c>
      <c r="BG377" s="206">
        <f>IF(N377="zákl. přenesená",J377,0)</f>
        <v>0</v>
      </c>
      <c r="BH377" s="206">
        <f>IF(N377="sníž. přenesená",J377,0)</f>
        <v>0</v>
      </c>
      <c r="BI377" s="206">
        <f>IF(N377="nulová",J377,0)</f>
        <v>0</v>
      </c>
      <c r="BJ377" s="17" t="s">
        <v>149</v>
      </c>
      <c r="BK377" s="206">
        <f>ROUND(I377*H377,2)</f>
        <v>0</v>
      </c>
      <c r="BL377" s="17" t="s">
        <v>241</v>
      </c>
      <c r="BM377" s="205" t="s">
        <v>411</v>
      </c>
    </row>
    <row r="378" spans="2:65" s="12" customFormat="1" ht="11.25">
      <c r="B378" s="207"/>
      <c r="C378" s="208"/>
      <c r="D378" s="209" t="s">
        <v>151</v>
      </c>
      <c r="E378" s="210" t="s">
        <v>1</v>
      </c>
      <c r="F378" s="211" t="s">
        <v>85</v>
      </c>
      <c r="G378" s="208"/>
      <c r="H378" s="212">
        <v>1</v>
      </c>
      <c r="I378" s="213"/>
      <c r="J378" s="208"/>
      <c r="K378" s="208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151</v>
      </c>
      <c r="AU378" s="218" t="s">
        <v>149</v>
      </c>
      <c r="AV378" s="12" t="s">
        <v>149</v>
      </c>
      <c r="AW378" s="12" t="s">
        <v>33</v>
      </c>
      <c r="AX378" s="12" t="s">
        <v>85</v>
      </c>
      <c r="AY378" s="218" t="s">
        <v>142</v>
      </c>
    </row>
    <row r="379" spans="2:65" s="1" customFormat="1" ht="16.5" customHeight="1">
      <c r="B379" s="34"/>
      <c r="C379" s="194" t="s">
        <v>412</v>
      </c>
      <c r="D379" s="194" t="s">
        <v>144</v>
      </c>
      <c r="E379" s="195" t="s">
        <v>413</v>
      </c>
      <c r="F379" s="196" t="s">
        <v>414</v>
      </c>
      <c r="G379" s="197" t="s">
        <v>398</v>
      </c>
      <c r="H379" s="198">
        <v>1</v>
      </c>
      <c r="I379" s="199"/>
      <c r="J379" s="200">
        <f>ROUND(I379*H379,2)</f>
        <v>0</v>
      </c>
      <c r="K379" s="196" t="s">
        <v>1</v>
      </c>
      <c r="L379" s="38"/>
      <c r="M379" s="201" t="s">
        <v>1</v>
      </c>
      <c r="N379" s="202" t="s">
        <v>43</v>
      </c>
      <c r="O379" s="66"/>
      <c r="P379" s="203">
        <f>O379*H379</f>
        <v>0</v>
      </c>
      <c r="Q379" s="203">
        <v>0</v>
      </c>
      <c r="R379" s="203">
        <f>Q379*H379</f>
        <v>0</v>
      </c>
      <c r="S379" s="203">
        <v>3.2899999999999999E-2</v>
      </c>
      <c r="T379" s="204">
        <f>S379*H379</f>
        <v>3.2899999999999999E-2</v>
      </c>
      <c r="AR379" s="205" t="s">
        <v>241</v>
      </c>
      <c r="AT379" s="205" t="s">
        <v>144</v>
      </c>
      <c r="AU379" s="205" t="s">
        <v>149</v>
      </c>
      <c r="AY379" s="17" t="s">
        <v>142</v>
      </c>
      <c r="BE379" s="206">
        <f>IF(N379="základní",J379,0)</f>
        <v>0</v>
      </c>
      <c r="BF379" s="206">
        <f>IF(N379="snížená",J379,0)</f>
        <v>0</v>
      </c>
      <c r="BG379" s="206">
        <f>IF(N379="zákl. přenesená",J379,0)</f>
        <v>0</v>
      </c>
      <c r="BH379" s="206">
        <f>IF(N379="sníž. přenesená",J379,0)</f>
        <v>0</v>
      </c>
      <c r="BI379" s="206">
        <f>IF(N379="nulová",J379,0)</f>
        <v>0</v>
      </c>
      <c r="BJ379" s="17" t="s">
        <v>149</v>
      </c>
      <c r="BK379" s="206">
        <f>ROUND(I379*H379,2)</f>
        <v>0</v>
      </c>
      <c r="BL379" s="17" t="s">
        <v>241</v>
      </c>
      <c r="BM379" s="205" t="s">
        <v>415</v>
      </c>
    </row>
    <row r="380" spans="2:65" s="12" customFormat="1" ht="11.25">
      <c r="B380" s="207"/>
      <c r="C380" s="208"/>
      <c r="D380" s="209" t="s">
        <v>151</v>
      </c>
      <c r="E380" s="210" t="s">
        <v>1</v>
      </c>
      <c r="F380" s="211" t="s">
        <v>85</v>
      </c>
      <c r="G380" s="208"/>
      <c r="H380" s="212">
        <v>1</v>
      </c>
      <c r="I380" s="213"/>
      <c r="J380" s="208"/>
      <c r="K380" s="208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151</v>
      </c>
      <c r="AU380" s="218" t="s">
        <v>149</v>
      </c>
      <c r="AV380" s="12" t="s">
        <v>149</v>
      </c>
      <c r="AW380" s="12" t="s">
        <v>33</v>
      </c>
      <c r="AX380" s="12" t="s">
        <v>85</v>
      </c>
      <c r="AY380" s="218" t="s">
        <v>142</v>
      </c>
    </row>
    <row r="381" spans="2:65" s="1" customFormat="1" ht="24" customHeight="1">
      <c r="B381" s="34"/>
      <c r="C381" s="194" t="s">
        <v>416</v>
      </c>
      <c r="D381" s="194" t="s">
        <v>144</v>
      </c>
      <c r="E381" s="195" t="s">
        <v>417</v>
      </c>
      <c r="F381" s="196" t="s">
        <v>418</v>
      </c>
      <c r="G381" s="197" t="s">
        <v>398</v>
      </c>
      <c r="H381" s="198">
        <v>1</v>
      </c>
      <c r="I381" s="199"/>
      <c r="J381" s="200">
        <f>ROUND(I381*H381,2)</f>
        <v>0</v>
      </c>
      <c r="K381" s="196" t="s">
        <v>160</v>
      </c>
      <c r="L381" s="38"/>
      <c r="M381" s="201" t="s">
        <v>1</v>
      </c>
      <c r="N381" s="202" t="s">
        <v>43</v>
      </c>
      <c r="O381" s="66"/>
      <c r="P381" s="203">
        <f>O381*H381</f>
        <v>0</v>
      </c>
      <c r="Q381" s="203">
        <v>1.9990000000000001E-2</v>
      </c>
      <c r="R381" s="203">
        <f>Q381*H381</f>
        <v>1.9990000000000001E-2</v>
      </c>
      <c r="S381" s="203">
        <v>0</v>
      </c>
      <c r="T381" s="204">
        <f>S381*H381</f>
        <v>0</v>
      </c>
      <c r="AR381" s="205" t="s">
        <v>241</v>
      </c>
      <c r="AT381" s="205" t="s">
        <v>144</v>
      </c>
      <c r="AU381" s="205" t="s">
        <v>149</v>
      </c>
      <c r="AY381" s="17" t="s">
        <v>142</v>
      </c>
      <c r="BE381" s="206">
        <f>IF(N381="základní",J381,0)</f>
        <v>0</v>
      </c>
      <c r="BF381" s="206">
        <f>IF(N381="snížená",J381,0)</f>
        <v>0</v>
      </c>
      <c r="BG381" s="206">
        <f>IF(N381="zákl. přenesená",J381,0)</f>
        <v>0</v>
      </c>
      <c r="BH381" s="206">
        <f>IF(N381="sníž. přenesená",J381,0)</f>
        <v>0</v>
      </c>
      <c r="BI381" s="206">
        <f>IF(N381="nulová",J381,0)</f>
        <v>0</v>
      </c>
      <c r="BJ381" s="17" t="s">
        <v>149</v>
      </c>
      <c r="BK381" s="206">
        <f>ROUND(I381*H381,2)</f>
        <v>0</v>
      </c>
      <c r="BL381" s="17" t="s">
        <v>241</v>
      </c>
      <c r="BM381" s="205" t="s">
        <v>419</v>
      </c>
    </row>
    <row r="382" spans="2:65" s="12" customFormat="1" ht="11.25">
      <c r="B382" s="207"/>
      <c r="C382" s="208"/>
      <c r="D382" s="209" t="s">
        <v>151</v>
      </c>
      <c r="E382" s="210" t="s">
        <v>1</v>
      </c>
      <c r="F382" s="211" t="s">
        <v>85</v>
      </c>
      <c r="G382" s="208"/>
      <c r="H382" s="212">
        <v>1</v>
      </c>
      <c r="I382" s="213"/>
      <c r="J382" s="208"/>
      <c r="K382" s="208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151</v>
      </c>
      <c r="AU382" s="218" t="s">
        <v>149</v>
      </c>
      <c r="AV382" s="12" t="s">
        <v>149</v>
      </c>
      <c r="AW382" s="12" t="s">
        <v>33</v>
      </c>
      <c r="AX382" s="12" t="s">
        <v>85</v>
      </c>
      <c r="AY382" s="218" t="s">
        <v>142</v>
      </c>
    </row>
    <row r="383" spans="2:65" s="1" customFormat="1" ht="16.5" customHeight="1">
      <c r="B383" s="34"/>
      <c r="C383" s="194" t="s">
        <v>420</v>
      </c>
      <c r="D383" s="194" t="s">
        <v>144</v>
      </c>
      <c r="E383" s="195" t="s">
        <v>421</v>
      </c>
      <c r="F383" s="196" t="s">
        <v>422</v>
      </c>
      <c r="G383" s="197" t="s">
        <v>398</v>
      </c>
      <c r="H383" s="198">
        <v>2</v>
      </c>
      <c r="I383" s="199"/>
      <c r="J383" s="200">
        <f>ROUND(I383*H383,2)</f>
        <v>0</v>
      </c>
      <c r="K383" s="196" t="s">
        <v>160</v>
      </c>
      <c r="L383" s="38"/>
      <c r="M383" s="201" t="s">
        <v>1</v>
      </c>
      <c r="N383" s="202" t="s">
        <v>43</v>
      </c>
      <c r="O383" s="66"/>
      <c r="P383" s="203">
        <f>O383*H383</f>
        <v>0</v>
      </c>
      <c r="Q383" s="203">
        <v>0</v>
      </c>
      <c r="R383" s="203">
        <f>Q383*H383</f>
        <v>0</v>
      </c>
      <c r="S383" s="203">
        <v>1.56E-3</v>
      </c>
      <c r="T383" s="204">
        <f>S383*H383</f>
        <v>3.1199999999999999E-3</v>
      </c>
      <c r="AR383" s="205" t="s">
        <v>241</v>
      </c>
      <c r="AT383" s="205" t="s">
        <v>144</v>
      </c>
      <c r="AU383" s="205" t="s">
        <v>149</v>
      </c>
      <c r="AY383" s="17" t="s">
        <v>142</v>
      </c>
      <c r="BE383" s="206">
        <f>IF(N383="základní",J383,0)</f>
        <v>0</v>
      </c>
      <c r="BF383" s="206">
        <f>IF(N383="snížená",J383,0)</f>
        <v>0</v>
      </c>
      <c r="BG383" s="206">
        <f>IF(N383="zákl. přenesená",J383,0)</f>
        <v>0</v>
      </c>
      <c r="BH383" s="206">
        <f>IF(N383="sníž. přenesená",J383,0)</f>
        <v>0</v>
      </c>
      <c r="BI383" s="206">
        <f>IF(N383="nulová",J383,0)</f>
        <v>0</v>
      </c>
      <c r="BJ383" s="17" t="s">
        <v>149</v>
      </c>
      <c r="BK383" s="206">
        <f>ROUND(I383*H383,2)</f>
        <v>0</v>
      </c>
      <c r="BL383" s="17" t="s">
        <v>241</v>
      </c>
      <c r="BM383" s="205" t="s">
        <v>423</v>
      </c>
    </row>
    <row r="384" spans="2:65" s="12" customFormat="1" ht="11.25">
      <c r="B384" s="207"/>
      <c r="C384" s="208"/>
      <c r="D384" s="209" t="s">
        <v>151</v>
      </c>
      <c r="E384" s="210" t="s">
        <v>1</v>
      </c>
      <c r="F384" s="211" t="s">
        <v>149</v>
      </c>
      <c r="G384" s="208"/>
      <c r="H384" s="212">
        <v>2</v>
      </c>
      <c r="I384" s="213"/>
      <c r="J384" s="208"/>
      <c r="K384" s="208"/>
      <c r="L384" s="214"/>
      <c r="M384" s="215"/>
      <c r="N384" s="216"/>
      <c r="O384" s="216"/>
      <c r="P384" s="216"/>
      <c r="Q384" s="216"/>
      <c r="R384" s="216"/>
      <c r="S384" s="216"/>
      <c r="T384" s="217"/>
      <c r="AT384" s="218" t="s">
        <v>151</v>
      </c>
      <c r="AU384" s="218" t="s">
        <v>149</v>
      </c>
      <c r="AV384" s="12" t="s">
        <v>149</v>
      </c>
      <c r="AW384" s="12" t="s">
        <v>33</v>
      </c>
      <c r="AX384" s="12" t="s">
        <v>85</v>
      </c>
      <c r="AY384" s="218" t="s">
        <v>142</v>
      </c>
    </row>
    <row r="385" spans="2:65" s="1" customFormat="1" ht="16.5" customHeight="1">
      <c r="B385" s="34"/>
      <c r="C385" s="194" t="s">
        <v>424</v>
      </c>
      <c r="D385" s="194" t="s">
        <v>144</v>
      </c>
      <c r="E385" s="195" t="s">
        <v>425</v>
      </c>
      <c r="F385" s="196" t="s">
        <v>426</v>
      </c>
      <c r="G385" s="197" t="s">
        <v>398</v>
      </c>
      <c r="H385" s="198">
        <v>1</v>
      </c>
      <c r="I385" s="199"/>
      <c r="J385" s="200">
        <f>ROUND(I385*H385,2)</f>
        <v>0</v>
      </c>
      <c r="K385" s="196" t="s">
        <v>148</v>
      </c>
      <c r="L385" s="38"/>
      <c r="M385" s="201" t="s">
        <v>1</v>
      </c>
      <c r="N385" s="202" t="s">
        <v>43</v>
      </c>
      <c r="O385" s="66"/>
      <c r="P385" s="203">
        <f>O385*H385</f>
        <v>0</v>
      </c>
      <c r="Q385" s="203">
        <v>1.5399999999999999E-3</v>
      </c>
      <c r="R385" s="203">
        <f>Q385*H385</f>
        <v>1.5399999999999999E-3</v>
      </c>
      <c r="S385" s="203">
        <v>0</v>
      </c>
      <c r="T385" s="204">
        <f>S385*H385</f>
        <v>0</v>
      </c>
      <c r="AR385" s="205" t="s">
        <v>241</v>
      </c>
      <c r="AT385" s="205" t="s">
        <v>144</v>
      </c>
      <c r="AU385" s="205" t="s">
        <v>149</v>
      </c>
      <c r="AY385" s="17" t="s">
        <v>142</v>
      </c>
      <c r="BE385" s="206">
        <f>IF(N385="základní",J385,0)</f>
        <v>0</v>
      </c>
      <c r="BF385" s="206">
        <f>IF(N385="snížená",J385,0)</f>
        <v>0</v>
      </c>
      <c r="BG385" s="206">
        <f>IF(N385="zákl. přenesená",J385,0)</f>
        <v>0</v>
      </c>
      <c r="BH385" s="206">
        <f>IF(N385="sníž. přenesená",J385,0)</f>
        <v>0</v>
      </c>
      <c r="BI385" s="206">
        <f>IF(N385="nulová",J385,0)</f>
        <v>0</v>
      </c>
      <c r="BJ385" s="17" t="s">
        <v>149</v>
      </c>
      <c r="BK385" s="206">
        <f>ROUND(I385*H385,2)</f>
        <v>0</v>
      </c>
      <c r="BL385" s="17" t="s">
        <v>241</v>
      </c>
      <c r="BM385" s="205" t="s">
        <v>427</v>
      </c>
    </row>
    <row r="386" spans="2:65" s="12" customFormat="1" ht="11.25">
      <c r="B386" s="207"/>
      <c r="C386" s="208"/>
      <c r="D386" s="209" t="s">
        <v>151</v>
      </c>
      <c r="E386" s="210" t="s">
        <v>1</v>
      </c>
      <c r="F386" s="211" t="s">
        <v>85</v>
      </c>
      <c r="G386" s="208"/>
      <c r="H386" s="212">
        <v>1</v>
      </c>
      <c r="I386" s="213"/>
      <c r="J386" s="208"/>
      <c r="K386" s="208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151</v>
      </c>
      <c r="AU386" s="218" t="s">
        <v>149</v>
      </c>
      <c r="AV386" s="12" t="s">
        <v>149</v>
      </c>
      <c r="AW386" s="12" t="s">
        <v>33</v>
      </c>
      <c r="AX386" s="12" t="s">
        <v>85</v>
      </c>
      <c r="AY386" s="218" t="s">
        <v>142</v>
      </c>
    </row>
    <row r="387" spans="2:65" s="1" customFormat="1" ht="24" customHeight="1">
      <c r="B387" s="34"/>
      <c r="C387" s="194" t="s">
        <v>428</v>
      </c>
      <c r="D387" s="194" t="s">
        <v>144</v>
      </c>
      <c r="E387" s="195" t="s">
        <v>429</v>
      </c>
      <c r="F387" s="196" t="s">
        <v>430</v>
      </c>
      <c r="G387" s="197" t="s">
        <v>398</v>
      </c>
      <c r="H387" s="198">
        <v>1</v>
      </c>
      <c r="I387" s="199"/>
      <c r="J387" s="200">
        <f>ROUND(I387*H387,2)</f>
        <v>0</v>
      </c>
      <c r="K387" s="196" t="s">
        <v>160</v>
      </c>
      <c r="L387" s="38"/>
      <c r="M387" s="201" t="s">
        <v>1</v>
      </c>
      <c r="N387" s="202" t="s">
        <v>43</v>
      </c>
      <c r="O387" s="66"/>
      <c r="P387" s="203">
        <f>O387*H387</f>
        <v>0</v>
      </c>
      <c r="Q387" s="203">
        <v>1.9599999999999999E-3</v>
      </c>
      <c r="R387" s="203">
        <f>Q387*H387</f>
        <v>1.9599999999999999E-3</v>
      </c>
      <c r="S387" s="203">
        <v>0</v>
      </c>
      <c r="T387" s="204">
        <f>S387*H387</f>
        <v>0</v>
      </c>
      <c r="AR387" s="205" t="s">
        <v>241</v>
      </c>
      <c r="AT387" s="205" t="s">
        <v>144</v>
      </c>
      <c r="AU387" s="205" t="s">
        <v>149</v>
      </c>
      <c r="AY387" s="17" t="s">
        <v>142</v>
      </c>
      <c r="BE387" s="206">
        <f>IF(N387="základní",J387,0)</f>
        <v>0</v>
      </c>
      <c r="BF387" s="206">
        <f>IF(N387="snížená",J387,0)</f>
        <v>0</v>
      </c>
      <c r="BG387" s="206">
        <f>IF(N387="zákl. přenesená",J387,0)</f>
        <v>0</v>
      </c>
      <c r="BH387" s="206">
        <f>IF(N387="sníž. přenesená",J387,0)</f>
        <v>0</v>
      </c>
      <c r="BI387" s="206">
        <f>IF(N387="nulová",J387,0)</f>
        <v>0</v>
      </c>
      <c r="BJ387" s="17" t="s">
        <v>149</v>
      </c>
      <c r="BK387" s="206">
        <f>ROUND(I387*H387,2)</f>
        <v>0</v>
      </c>
      <c r="BL387" s="17" t="s">
        <v>241</v>
      </c>
      <c r="BM387" s="205" t="s">
        <v>431</v>
      </c>
    </row>
    <row r="388" spans="2:65" s="12" customFormat="1" ht="11.25">
      <c r="B388" s="207"/>
      <c r="C388" s="208"/>
      <c r="D388" s="209" t="s">
        <v>151</v>
      </c>
      <c r="E388" s="210" t="s">
        <v>1</v>
      </c>
      <c r="F388" s="211" t="s">
        <v>85</v>
      </c>
      <c r="G388" s="208"/>
      <c r="H388" s="212">
        <v>1</v>
      </c>
      <c r="I388" s="213"/>
      <c r="J388" s="208"/>
      <c r="K388" s="208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151</v>
      </c>
      <c r="AU388" s="218" t="s">
        <v>149</v>
      </c>
      <c r="AV388" s="12" t="s">
        <v>149</v>
      </c>
      <c r="AW388" s="12" t="s">
        <v>33</v>
      </c>
      <c r="AX388" s="12" t="s">
        <v>85</v>
      </c>
      <c r="AY388" s="218" t="s">
        <v>142</v>
      </c>
    </row>
    <row r="389" spans="2:65" s="1" customFormat="1" ht="16.5" customHeight="1">
      <c r="B389" s="34"/>
      <c r="C389" s="194" t="s">
        <v>432</v>
      </c>
      <c r="D389" s="194" t="s">
        <v>144</v>
      </c>
      <c r="E389" s="195" t="s">
        <v>433</v>
      </c>
      <c r="F389" s="196" t="s">
        <v>434</v>
      </c>
      <c r="G389" s="197" t="s">
        <v>385</v>
      </c>
      <c r="H389" s="198">
        <v>1</v>
      </c>
      <c r="I389" s="199"/>
      <c r="J389" s="200">
        <f>ROUND(I389*H389,2)</f>
        <v>0</v>
      </c>
      <c r="K389" s="196" t="s">
        <v>1</v>
      </c>
      <c r="L389" s="38"/>
      <c r="M389" s="201" t="s">
        <v>1</v>
      </c>
      <c r="N389" s="202" t="s">
        <v>43</v>
      </c>
      <c r="O389" s="66"/>
      <c r="P389" s="203">
        <f>O389*H389</f>
        <v>0</v>
      </c>
      <c r="Q389" s="203">
        <v>3.1E-4</v>
      </c>
      <c r="R389" s="203">
        <f>Q389*H389</f>
        <v>3.1E-4</v>
      </c>
      <c r="S389" s="203">
        <v>0</v>
      </c>
      <c r="T389" s="204">
        <f>S389*H389</f>
        <v>0</v>
      </c>
      <c r="AR389" s="205" t="s">
        <v>241</v>
      </c>
      <c r="AT389" s="205" t="s">
        <v>144</v>
      </c>
      <c r="AU389" s="205" t="s">
        <v>149</v>
      </c>
      <c r="AY389" s="17" t="s">
        <v>142</v>
      </c>
      <c r="BE389" s="206">
        <f>IF(N389="základní",J389,0)</f>
        <v>0</v>
      </c>
      <c r="BF389" s="206">
        <f>IF(N389="snížená",J389,0)</f>
        <v>0</v>
      </c>
      <c r="BG389" s="206">
        <f>IF(N389="zákl. přenesená",J389,0)</f>
        <v>0</v>
      </c>
      <c r="BH389" s="206">
        <f>IF(N389="sníž. přenesená",J389,0)</f>
        <v>0</v>
      </c>
      <c r="BI389" s="206">
        <f>IF(N389="nulová",J389,0)</f>
        <v>0</v>
      </c>
      <c r="BJ389" s="17" t="s">
        <v>149</v>
      </c>
      <c r="BK389" s="206">
        <f>ROUND(I389*H389,2)</f>
        <v>0</v>
      </c>
      <c r="BL389" s="17" t="s">
        <v>241</v>
      </c>
      <c r="BM389" s="205" t="s">
        <v>435</v>
      </c>
    </row>
    <row r="390" spans="2:65" s="1" customFormat="1" ht="24" customHeight="1">
      <c r="B390" s="34"/>
      <c r="C390" s="194" t="s">
        <v>436</v>
      </c>
      <c r="D390" s="194" t="s">
        <v>144</v>
      </c>
      <c r="E390" s="195" t="s">
        <v>992</v>
      </c>
      <c r="F390" s="196" t="s">
        <v>993</v>
      </c>
      <c r="G390" s="197" t="s">
        <v>301</v>
      </c>
      <c r="H390" s="198">
        <v>5.6000000000000001E-2</v>
      </c>
      <c r="I390" s="199"/>
      <c r="J390" s="200">
        <f>ROUND(I390*H390,2)</f>
        <v>0</v>
      </c>
      <c r="K390" s="196" t="s">
        <v>160</v>
      </c>
      <c r="L390" s="38"/>
      <c r="M390" s="201" t="s">
        <v>1</v>
      </c>
      <c r="N390" s="202" t="s">
        <v>43</v>
      </c>
      <c r="O390" s="66"/>
      <c r="P390" s="203">
        <f>O390*H390</f>
        <v>0</v>
      </c>
      <c r="Q390" s="203">
        <v>0</v>
      </c>
      <c r="R390" s="203">
        <f>Q390*H390</f>
        <v>0</v>
      </c>
      <c r="S390" s="203">
        <v>0</v>
      </c>
      <c r="T390" s="204">
        <f>S390*H390</f>
        <v>0</v>
      </c>
      <c r="AR390" s="205" t="s">
        <v>241</v>
      </c>
      <c r="AT390" s="205" t="s">
        <v>144</v>
      </c>
      <c r="AU390" s="205" t="s">
        <v>149</v>
      </c>
      <c r="AY390" s="17" t="s">
        <v>142</v>
      </c>
      <c r="BE390" s="206">
        <f>IF(N390="základní",J390,0)</f>
        <v>0</v>
      </c>
      <c r="BF390" s="206">
        <f>IF(N390="snížená",J390,0)</f>
        <v>0</v>
      </c>
      <c r="BG390" s="206">
        <f>IF(N390="zákl. přenesená",J390,0)</f>
        <v>0</v>
      </c>
      <c r="BH390" s="206">
        <f>IF(N390="sníž. přenesená",J390,0)</f>
        <v>0</v>
      </c>
      <c r="BI390" s="206">
        <f>IF(N390="nulová",J390,0)</f>
        <v>0</v>
      </c>
      <c r="BJ390" s="17" t="s">
        <v>149</v>
      </c>
      <c r="BK390" s="206">
        <f>ROUND(I390*H390,2)</f>
        <v>0</v>
      </c>
      <c r="BL390" s="17" t="s">
        <v>241</v>
      </c>
      <c r="BM390" s="205" t="s">
        <v>994</v>
      </c>
    </row>
    <row r="391" spans="2:65" s="11" customFormat="1" ht="22.9" customHeight="1">
      <c r="B391" s="179"/>
      <c r="C391" s="180"/>
      <c r="D391" s="181" t="s">
        <v>76</v>
      </c>
      <c r="E391" s="192" t="s">
        <v>440</v>
      </c>
      <c r="F391" s="192" t="s">
        <v>441</v>
      </c>
      <c r="G391" s="180"/>
      <c r="H391" s="180"/>
      <c r="I391" s="183"/>
      <c r="J391" s="193">
        <f>BK391</f>
        <v>0</v>
      </c>
      <c r="K391" s="180"/>
      <c r="L391" s="184"/>
      <c r="M391" s="185"/>
      <c r="N391" s="186"/>
      <c r="O391" s="186"/>
      <c r="P391" s="187">
        <f>SUM(P392:P394)</f>
        <v>0</v>
      </c>
      <c r="Q391" s="186"/>
      <c r="R391" s="187">
        <f>SUM(R392:R394)</f>
        <v>9.1999999999999998E-3</v>
      </c>
      <c r="S391" s="186"/>
      <c r="T391" s="188">
        <f>SUM(T392:T394)</f>
        <v>0</v>
      </c>
      <c r="AR391" s="189" t="s">
        <v>149</v>
      </c>
      <c r="AT391" s="190" t="s">
        <v>76</v>
      </c>
      <c r="AU391" s="190" t="s">
        <v>85</v>
      </c>
      <c r="AY391" s="189" t="s">
        <v>142</v>
      </c>
      <c r="BK391" s="191">
        <f>SUM(BK392:BK394)</f>
        <v>0</v>
      </c>
    </row>
    <row r="392" spans="2:65" s="1" customFormat="1" ht="24" customHeight="1">
      <c r="B392" s="34"/>
      <c r="C392" s="194" t="s">
        <v>442</v>
      </c>
      <c r="D392" s="194" t="s">
        <v>144</v>
      </c>
      <c r="E392" s="195" t="s">
        <v>443</v>
      </c>
      <c r="F392" s="196" t="s">
        <v>444</v>
      </c>
      <c r="G392" s="197" t="s">
        <v>398</v>
      </c>
      <c r="H392" s="198">
        <v>1</v>
      </c>
      <c r="I392" s="199"/>
      <c r="J392" s="200">
        <f>ROUND(I392*H392,2)</f>
        <v>0</v>
      </c>
      <c r="K392" s="196" t="s">
        <v>160</v>
      </c>
      <c r="L392" s="38"/>
      <c r="M392" s="201" t="s">
        <v>1</v>
      </c>
      <c r="N392" s="202" t="s">
        <v>43</v>
      </c>
      <c r="O392" s="66"/>
      <c r="P392" s="203">
        <f>O392*H392</f>
        <v>0</v>
      </c>
      <c r="Q392" s="203">
        <v>9.1999999999999998E-3</v>
      </c>
      <c r="R392" s="203">
        <f>Q392*H392</f>
        <v>9.1999999999999998E-3</v>
      </c>
      <c r="S392" s="203">
        <v>0</v>
      </c>
      <c r="T392" s="204">
        <f>S392*H392</f>
        <v>0</v>
      </c>
      <c r="AR392" s="205" t="s">
        <v>241</v>
      </c>
      <c r="AT392" s="205" t="s">
        <v>144</v>
      </c>
      <c r="AU392" s="205" t="s">
        <v>149</v>
      </c>
      <c r="AY392" s="17" t="s">
        <v>142</v>
      </c>
      <c r="BE392" s="206">
        <f>IF(N392="základní",J392,0)</f>
        <v>0</v>
      </c>
      <c r="BF392" s="206">
        <f>IF(N392="snížená",J392,0)</f>
        <v>0</v>
      </c>
      <c r="BG392" s="206">
        <f>IF(N392="zákl. přenesená",J392,0)</f>
        <v>0</v>
      </c>
      <c r="BH392" s="206">
        <f>IF(N392="sníž. přenesená",J392,0)</f>
        <v>0</v>
      </c>
      <c r="BI392" s="206">
        <f>IF(N392="nulová",J392,0)</f>
        <v>0</v>
      </c>
      <c r="BJ392" s="17" t="s">
        <v>149</v>
      </c>
      <c r="BK392" s="206">
        <f>ROUND(I392*H392,2)</f>
        <v>0</v>
      </c>
      <c r="BL392" s="17" t="s">
        <v>241</v>
      </c>
      <c r="BM392" s="205" t="s">
        <v>445</v>
      </c>
    </row>
    <row r="393" spans="2:65" s="12" customFormat="1" ht="11.25">
      <c r="B393" s="207"/>
      <c r="C393" s="208"/>
      <c r="D393" s="209" t="s">
        <v>151</v>
      </c>
      <c r="E393" s="210" t="s">
        <v>1</v>
      </c>
      <c r="F393" s="211" t="s">
        <v>367</v>
      </c>
      <c r="G393" s="208"/>
      <c r="H393" s="212">
        <v>1</v>
      </c>
      <c r="I393" s="213"/>
      <c r="J393" s="208"/>
      <c r="K393" s="208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151</v>
      </c>
      <c r="AU393" s="218" t="s">
        <v>149</v>
      </c>
      <c r="AV393" s="12" t="s">
        <v>149</v>
      </c>
      <c r="AW393" s="12" t="s">
        <v>33</v>
      </c>
      <c r="AX393" s="12" t="s">
        <v>85</v>
      </c>
      <c r="AY393" s="218" t="s">
        <v>142</v>
      </c>
    </row>
    <row r="394" spans="2:65" s="1" customFormat="1" ht="24" customHeight="1">
      <c r="B394" s="34"/>
      <c r="C394" s="194" t="s">
        <v>446</v>
      </c>
      <c r="D394" s="194" t="s">
        <v>144</v>
      </c>
      <c r="E394" s="195" t="s">
        <v>995</v>
      </c>
      <c r="F394" s="196" t="s">
        <v>996</v>
      </c>
      <c r="G394" s="197" t="s">
        <v>301</v>
      </c>
      <c r="H394" s="198">
        <v>8.9999999999999993E-3</v>
      </c>
      <c r="I394" s="199"/>
      <c r="J394" s="200">
        <f>ROUND(I394*H394,2)</f>
        <v>0</v>
      </c>
      <c r="K394" s="196" t="s">
        <v>160</v>
      </c>
      <c r="L394" s="38"/>
      <c r="M394" s="201" t="s">
        <v>1</v>
      </c>
      <c r="N394" s="202" t="s">
        <v>43</v>
      </c>
      <c r="O394" s="66"/>
      <c r="P394" s="203">
        <f>O394*H394</f>
        <v>0</v>
      </c>
      <c r="Q394" s="203">
        <v>0</v>
      </c>
      <c r="R394" s="203">
        <f>Q394*H394</f>
        <v>0</v>
      </c>
      <c r="S394" s="203">
        <v>0</v>
      </c>
      <c r="T394" s="204">
        <f>S394*H394</f>
        <v>0</v>
      </c>
      <c r="AR394" s="205" t="s">
        <v>241</v>
      </c>
      <c r="AT394" s="205" t="s">
        <v>144</v>
      </c>
      <c r="AU394" s="205" t="s">
        <v>149</v>
      </c>
      <c r="AY394" s="17" t="s">
        <v>142</v>
      </c>
      <c r="BE394" s="206">
        <f>IF(N394="základní",J394,0)</f>
        <v>0</v>
      </c>
      <c r="BF394" s="206">
        <f>IF(N394="snížená",J394,0)</f>
        <v>0</v>
      </c>
      <c r="BG394" s="206">
        <f>IF(N394="zákl. přenesená",J394,0)</f>
        <v>0</v>
      </c>
      <c r="BH394" s="206">
        <f>IF(N394="sníž. přenesená",J394,0)</f>
        <v>0</v>
      </c>
      <c r="BI394" s="206">
        <f>IF(N394="nulová",J394,0)</f>
        <v>0</v>
      </c>
      <c r="BJ394" s="17" t="s">
        <v>149</v>
      </c>
      <c r="BK394" s="206">
        <f>ROUND(I394*H394,2)</f>
        <v>0</v>
      </c>
      <c r="BL394" s="17" t="s">
        <v>241</v>
      </c>
      <c r="BM394" s="205" t="s">
        <v>997</v>
      </c>
    </row>
    <row r="395" spans="2:65" s="11" customFormat="1" ht="22.9" customHeight="1">
      <c r="B395" s="179"/>
      <c r="C395" s="180"/>
      <c r="D395" s="181" t="s">
        <v>76</v>
      </c>
      <c r="E395" s="192" t="s">
        <v>450</v>
      </c>
      <c r="F395" s="192" t="s">
        <v>451</v>
      </c>
      <c r="G395" s="180"/>
      <c r="H395" s="180"/>
      <c r="I395" s="183"/>
      <c r="J395" s="193">
        <f>BK395</f>
        <v>0</v>
      </c>
      <c r="K395" s="180"/>
      <c r="L395" s="184"/>
      <c r="M395" s="185"/>
      <c r="N395" s="186"/>
      <c r="O395" s="186"/>
      <c r="P395" s="187">
        <f>SUM(P396:P412)</f>
        <v>0</v>
      </c>
      <c r="Q395" s="186"/>
      <c r="R395" s="187">
        <f>SUM(R396:R412)</f>
        <v>3.8539999999999998E-3</v>
      </c>
      <c r="S395" s="186"/>
      <c r="T395" s="188">
        <f>SUM(T396:T412)</f>
        <v>8.199999999999999E-3</v>
      </c>
      <c r="AR395" s="189" t="s">
        <v>149</v>
      </c>
      <c r="AT395" s="190" t="s">
        <v>76</v>
      </c>
      <c r="AU395" s="190" t="s">
        <v>85</v>
      </c>
      <c r="AY395" s="189" t="s">
        <v>142</v>
      </c>
      <c r="BK395" s="191">
        <f>SUM(BK396:BK412)</f>
        <v>0</v>
      </c>
    </row>
    <row r="396" spans="2:65" s="1" customFormat="1" ht="16.5" customHeight="1">
      <c r="B396" s="34"/>
      <c r="C396" s="194" t="s">
        <v>452</v>
      </c>
      <c r="D396" s="194" t="s">
        <v>144</v>
      </c>
      <c r="E396" s="195" t="s">
        <v>453</v>
      </c>
      <c r="F396" s="196" t="s">
        <v>454</v>
      </c>
      <c r="G396" s="197" t="s">
        <v>361</v>
      </c>
      <c r="H396" s="198">
        <v>2</v>
      </c>
      <c r="I396" s="199"/>
      <c r="J396" s="200">
        <f>ROUND(I396*H396,2)</f>
        <v>0</v>
      </c>
      <c r="K396" s="196" t="s">
        <v>1</v>
      </c>
      <c r="L396" s="38"/>
      <c r="M396" s="201" t="s">
        <v>1</v>
      </c>
      <c r="N396" s="202" t="s">
        <v>43</v>
      </c>
      <c r="O396" s="66"/>
      <c r="P396" s="203">
        <f>O396*H396</f>
        <v>0</v>
      </c>
      <c r="Q396" s="203">
        <v>0</v>
      </c>
      <c r="R396" s="203">
        <f>Q396*H396</f>
        <v>0</v>
      </c>
      <c r="S396" s="203">
        <v>0</v>
      </c>
      <c r="T396" s="204">
        <f>S396*H396</f>
        <v>0</v>
      </c>
      <c r="AR396" s="205" t="s">
        <v>241</v>
      </c>
      <c r="AT396" s="205" t="s">
        <v>144</v>
      </c>
      <c r="AU396" s="205" t="s">
        <v>149</v>
      </c>
      <c r="AY396" s="17" t="s">
        <v>142</v>
      </c>
      <c r="BE396" s="206">
        <f>IF(N396="základní",J396,0)</f>
        <v>0</v>
      </c>
      <c r="BF396" s="206">
        <f>IF(N396="snížená",J396,0)</f>
        <v>0</v>
      </c>
      <c r="BG396" s="206">
        <f>IF(N396="zákl. přenesená",J396,0)</f>
        <v>0</v>
      </c>
      <c r="BH396" s="206">
        <f>IF(N396="sníž. přenesená",J396,0)</f>
        <v>0</v>
      </c>
      <c r="BI396" s="206">
        <f>IF(N396="nulová",J396,0)</f>
        <v>0</v>
      </c>
      <c r="BJ396" s="17" t="s">
        <v>149</v>
      </c>
      <c r="BK396" s="206">
        <f>ROUND(I396*H396,2)</f>
        <v>0</v>
      </c>
      <c r="BL396" s="17" t="s">
        <v>241</v>
      </c>
      <c r="BM396" s="205" t="s">
        <v>455</v>
      </c>
    </row>
    <row r="397" spans="2:65" s="12" customFormat="1" ht="11.25">
      <c r="B397" s="207"/>
      <c r="C397" s="208"/>
      <c r="D397" s="209" t="s">
        <v>151</v>
      </c>
      <c r="E397" s="210" t="s">
        <v>1</v>
      </c>
      <c r="F397" s="211" t="s">
        <v>149</v>
      </c>
      <c r="G397" s="208"/>
      <c r="H397" s="212">
        <v>2</v>
      </c>
      <c r="I397" s="213"/>
      <c r="J397" s="208"/>
      <c r="K397" s="208"/>
      <c r="L397" s="214"/>
      <c r="M397" s="215"/>
      <c r="N397" s="216"/>
      <c r="O397" s="216"/>
      <c r="P397" s="216"/>
      <c r="Q397" s="216"/>
      <c r="R397" s="216"/>
      <c r="S397" s="216"/>
      <c r="T397" s="217"/>
      <c r="AT397" s="218" t="s">
        <v>151</v>
      </c>
      <c r="AU397" s="218" t="s">
        <v>149</v>
      </c>
      <c r="AV397" s="12" t="s">
        <v>149</v>
      </c>
      <c r="AW397" s="12" t="s">
        <v>33</v>
      </c>
      <c r="AX397" s="12" t="s">
        <v>85</v>
      </c>
      <c r="AY397" s="218" t="s">
        <v>142</v>
      </c>
    </row>
    <row r="398" spans="2:65" s="1" customFormat="1" ht="16.5" customHeight="1">
      <c r="B398" s="34"/>
      <c r="C398" s="194" t="s">
        <v>456</v>
      </c>
      <c r="D398" s="194" t="s">
        <v>144</v>
      </c>
      <c r="E398" s="195" t="s">
        <v>457</v>
      </c>
      <c r="F398" s="196" t="s">
        <v>458</v>
      </c>
      <c r="G398" s="197" t="s">
        <v>244</v>
      </c>
      <c r="H398" s="198">
        <v>8.1999999999999993</v>
      </c>
      <c r="I398" s="199"/>
      <c r="J398" s="200">
        <f>ROUND(I398*H398,2)</f>
        <v>0</v>
      </c>
      <c r="K398" s="196" t="s">
        <v>148</v>
      </c>
      <c r="L398" s="38"/>
      <c r="M398" s="201" t="s">
        <v>1</v>
      </c>
      <c r="N398" s="202" t="s">
        <v>43</v>
      </c>
      <c r="O398" s="66"/>
      <c r="P398" s="203">
        <f>O398*H398</f>
        <v>0</v>
      </c>
      <c r="Q398" s="203">
        <v>2.0000000000000002E-5</v>
      </c>
      <c r="R398" s="203">
        <f>Q398*H398</f>
        <v>1.64E-4</v>
      </c>
      <c r="S398" s="203">
        <v>1E-3</v>
      </c>
      <c r="T398" s="204">
        <f>S398*H398</f>
        <v>8.199999999999999E-3</v>
      </c>
      <c r="AR398" s="205" t="s">
        <v>241</v>
      </c>
      <c r="AT398" s="205" t="s">
        <v>144</v>
      </c>
      <c r="AU398" s="205" t="s">
        <v>149</v>
      </c>
      <c r="AY398" s="17" t="s">
        <v>142</v>
      </c>
      <c r="BE398" s="206">
        <f>IF(N398="základní",J398,0)</f>
        <v>0</v>
      </c>
      <c r="BF398" s="206">
        <f>IF(N398="snížená",J398,0)</f>
        <v>0</v>
      </c>
      <c r="BG398" s="206">
        <f>IF(N398="zákl. přenesená",J398,0)</f>
        <v>0</v>
      </c>
      <c r="BH398" s="206">
        <f>IF(N398="sníž. přenesená",J398,0)</f>
        <v>0</v>
      </c>
      <c r="BI398" s="206">
        <f>IF(N398="nulová",J398,0)</f>
        <v>0</v>
      </c>
      <c r="BJ398" s="17" t="s">
        <v>149</v>
      </c>
      <c r="BK398" s="206">
        <f>ROUND(I398*H398,2)</f>
        <v>0</v>
      </c>
      <c r="BL398" s="17" t="s">
        <v>241</v>
      </c>
      <c r="BM398" s="205" t="s">
        <v>459</v>
      </c>
    </row>
    <row r="399" spans="2:65" s="14" customFormat="1" ht="11.25">
      <c r="B399" s="230"/>
      <c r="C399" s="231"/>
      <c r="D399" s="209" t="s">
        <v>151</v>
      </c>
      <c r="E399" s="232" t="s">
        <v>1</v>
      </c>
      <c r="F399" s="233" t="s">
        <v>460</v>
      </c>
      <c r="G399" s="231"/>
      <c r="H399" s="232" t="s">
        <v>1</v>
      </c>
      <c r="I399" s="234"/>
      <c r="J399" s="231"/>
      <c r="K399" s="231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151</v>
      </c>
      <c r="AU399" s="239" t="s">
        <v>149</v>
      </c>
      <c r="AV399" s="14" t="s">
        <v>85</v>
      </c>
      <c r="AW399" s="14" t="s">
        <v>33</v>
      </c>
      <c r="AX399" s="14" t="s">
        <v>77</v>
      </c>
      <c r="AY399" s="239" t="s">
        <v>142</v>
      </c>
    </row>
    <row r="400" spans="2:65" s="12" customFormat="1" ht="11.25">
      <c r="B400" s="207"/>
      <c r="C400" s="208"/>
      <c r="D400" s="209" t="s">
        <v>151</v>
      </c>
      <c r="E400" s="210" t="s">
        <v>1</v>
      </c>
      <c r="F400" s="211" t="s">
        <v>998</v>
      </c>
      <c r="G400" s="208"/>
      <c r="H400" s="212">
        <v>2</v>
      </c>
      <c r="I400" s="213"/>
      <c r="J400" s="208"/>
      <c r="K400" s="208"/>
      <c r="L400" s="214"/>
      <c r="M400" s="215"/>
      <c r="N400" s="216"/>
      <c r="O400" s="216"/>
      <c r="P400" s="216"/>
      <c r="Q400" s="216"/>
      <c r="R400" s="216"/>
      <c r="S400" s="216"/>
      <c r="T400" s="217"/>
      <c r="AT400" s="218" t="s">
        <v>151</v>
      </c>
      <c r="AU400" s="218" t="s">
        <v>149</v>
      </c>
      <c r="AV400" s="12" t="s">
        <v>149</v>
      </c>
      <c r="AW400" s="12" t="s">
        <v>33</v>
      </c>
      <c r="AX400" s="12" t="s">
        <v>77</v>
      </c>
      <c r="AY400" s="218" t="s">
        <v>142</v>
      </c>
    </row>
    <row r="401" spans="2:65" s="12" customFormat="1" ht="11.25">
      <c r="B401" s="207"/>
      <c r="C401" s="208"/>
      <c r="D401" s="209" t="s">
        <v>151</v>
      </c>
      <c r="E401" s="210" t="s">
        <v>1</v>
      </c>
      <c r="F401" s="211" t="s">
        <v>999</v>
      </c>
      <c r="G401" s="208"/>
      <c r="H401" s="212">
        <v>3.4</v>
      </c>
      <c r="I401" s="213"/>
      <c r="J401" s="208"/>
      <c r="K401" s="208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151</v>
      </c>
      <c r="AU401" s="218" t="s">
        <v>149</v>
      </c>
      <c r="AV401" s="12" t="s">
        <v>149</v>
      </c>
      <c r="AW401" s="12" t="s">
        <v>33</v>
      </c>
      <c r="AX401" s="12" t="s">
        <v>77</v>
      </c>
      <c r="AY401" s="218" t="s">
        <v>142</v>
      </c>
    </row>
    <row r="402" spans="2:65" s="12" customFormat="1" ht="11.25">
      <c r="B402" s="207"/>
      <c r="C402" s="208"/>
      <c r="D402" s="209" t="s">
        <v>151</v>
      </c>
      <c r="E402" s="210" t="s">
        <v>1</v>
      </c>
      <c r="F402" s="211" t="s">
        <v>998</v>
      </c>
      <c r="G402" s="208"/>
      <c r="H402" s="212">
        <v>2</v>
      </c>
      <c r="I402" s="213"/>
      <c r="J402" s="208"/>
      <c r="K402" s="208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151</v>
      </c>
      <c r="AU402" s="218" t="s">
        <v>149</v>
      </c>
      <c r="AV402" s="12" t="s">
        <v>149</v>
      </c>
      <c r="AW402" s="12" t="s">
        <v>33</v>
      </c>
      <c r="AX402" s="12" t="s">
        <v>77</v>
      </c>
      <c r="AY402" s="218" t="s">
        <v>142</v>
      </c>
    </row>
    <row r="403" spans="2:65" s="12" customFormat="1" ht="11.25">
      <c r="B403" s="207"/>
      <c r="C403" s="208"/>
      <c r="D403" s="209" t="s">
        <v>151</v>
      </c>
      <c r="E403" s="210" t="s">
        <v>1</v>
      </c>
      <c r="F403" s="211" t="s">
        <v>1000</v>
      </c>
      <c r="G403" s="208"/>
      <c r="H403" s="212">
        <v>0.8</v>
      </c>
      <c r="I403" s="213"/>
      <c r="J403" s="208"/>
      <c r="K403" s="208"/>
      <c r="L403" s="214"/>
      <c r="M403" s="215"/>
      <c r="N403" s="216"/>
      <c r="O403" s="216"/>
      <c r="P403" s="216"/>
      <c r="Q403" s="216"/>
      <c r="R403" s="216"/>
      <c r="S403" s="216"/>
      <c r="T403" s="217"/>
      <c r="AT403" s="218" t="s">
        <v>151</v>
      </c>
      <c r="AU403" s="218" t="s">
        <v>149</v>
      </c>
      <c r="AV403" s="12" t="s">
        <v>149</v>
      </c>
      <c r="AW403" s="12" t="s">
        <v>33</v>
      </c>
      <c r="AX403" s="12" t="s">
        <v>77</v>
      </c>
      <c r="AY403" s="218" t="s">
        <v>142</v>
      </c>
    </row>
    <row r="404" spans="2:65" s="13" customFormat="1" ht="11.25">
      <c r="B404" s="219"/>
      <c r="C404" s="220"/>
      <c r="D404" s="209" t="s">
        <v>151</v>
      </c>
      <c r="E404" s="221" t="s">
        <v>1</v>
      </c>
      <c r="F404" s="222" t="s">
        <v>157</v>
      </c>
      <c r="G404" s="220"/>
      <c r="H404" s="223">
        <v>8.2000000000000011</v>
      </c>
      <c r="I404" s="224"/>
      <c r="J404" s="220"/>
      <c r="K404" s="220"/>
      <c r="L404" s="225"/>
      <c r="M404" s="226"/>
      <c r="N404" s="227"/>
      <c r="O404" s="227"/>
      <c r="P404" s="227"/>
      <c r="Q404" s="227"/>
      <c r="R404" s="227"/>
      <c r="S404" s="227"/>
      <c r="T404" s="228"/>
      <c r="AT404" s="229" t="s">
        <v>151</v>
      </c>
      <c r="AU404" s="229" t="s">
        <v>149</v>
      </c>
      <c r="AV404" s="13" t="s">
        <v>87</v>
      </c>
      <c r="AW404" s="13" t="s">
        <v>33</v>
      </c>
      <c r="AX404" s="13" t="s">
        <v>85</v>
      </c>
      <c r="AY404" s="229" t="s">
        <v>142</v>
      </c>
    </row>
    <row r="405" spans="2:65" s="1" customFormat="1" ht="24" customHeight="1">
      <c r="B405" s="34"/>
      <c r="C405" s="194" t="s">
        <v>464</v>
      </c>
      <c r="D405" s="194" t="s">
        <v>144</v>
      </c>
      <c r="E405" s="195" t="s">
        <v>465</v>
      </c>
      <c r="F405" s="196" t="s">
        <v>466</v>
      </c>
      <c r="G405" s="197" t="s">
        <v>244</v>
      </c>
      <c r="H405" s="198">
        <v>8.1999999999999993</v>
      </c>
      <c r="I405" s="199"/>
      <c r="J405" s="200">
        <f>ROUND(I405*H405,2)</f>
        <v>0</v>
      </c>
      <c r="K405" s="196" t="s">
        <v>160</v>
      </c>
      <c r="L405" s="38"/>
      <c r="M405" s="201" t="s">
        <v>1</v>
      </c>
      <c r="N405" s="202" t="s">
        <v>43</v>
      </c>
      <c r="O405" s="66"/>
      <c r="P405" s="203">
        <f>O405*H405</f>
        <v>0</v>
      </c>
      <c r="Q405" s="203">
        <v>4.4999999999999999E-4</v>
      </c>
      <c r="R405" s="203">
        <f>Q405*H405</f>
        <v>3.6899999999999997E-3</v>
      </c>
      <c r="S405" s="203">
        <v>0</v>
      </c>
      <c r="T405" s="204">
        <f>S405*H405</f>
        <v>0</v>
      </c>
      <c r="AR405" s="205" t="s">
        <v>241</v>
      </c>
      <c r="AT405" s="205" t="s">
        <v>144</v>
      </c>
      <c r="AU405" s="205" t="s">
        <v>149</v>
      </c>
      <c r="AY405" s="17" t="s">
        <v>142</v>
      </c>
      <c r="BE405" s="206">
        <f>IF(N405="základní",J405,0)</f>
        <v>0</v>
      </c>
      <c r="BF405" s="206">
        <f>IF(N405="snížená",J405,0)</f>
        <v>0</v>
      </c>
      <c r="BG405" s="206">
        <f>IF(N405="zákl. přenesená",J405,0)</f>
        <v>0</v>
      </c>
      <c r="BH405" s="206">
        <f>IF(N405="sníž. přenesená",J405,0)</f>
        <v>0</v>
      </c>
      <c r="BI405" s="206">
        <f>IF(N405="nulová",J405,0)</f>
        <v>0</v>
      </c>
      <c r="BJ405" s="17" t="s">
        <v>149</v>
      </c>
      <c r="BK405" s="206">
        <f>ROUND(I405*H405,2)</f>
        <v>0</v>
      </c>
      <c r="BL405" s="17" t="s">
        <v>241</v>
      </c>
      <c r="BM405" s="205" t="s">
        <v>467</v>
      </c>
    </row>
    <row r="406" spans="2:65" s="14" customFormat="1" ht="11.25">
      <c r="B406" s="230"/>
      <c r="C406" s="231"/>
      <c r="D406" s="209" t="s">
        <v>151</v>
      </c>
      <c r="E406" s="232" t="s">
        <v>1</v>
      </c>
      <c r="F406" s="233" t="s">
        <v>460</v>
      </c>
      <c r="G406" s="231"/>
      <c r="H406" s="232" t="s">
        <v>1</v>
      </c>
      <c r="I406" s="234"/>
      <c r="J406" s="231"/>
      <c r="K406" s="231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151</v>
      </c>
      <c r="AU406" s="239" t="s">
        <v>149</v>
      </c>
      <c r="AV406" s="14" t="s">
        <v>85</v>
      </c>
      <c r="AW406" s="14" t="s">
        <v>33</v>
      </c>
      <c r="AX406" s="14" t="s">
        <v>77</v>
      </c>
      <c r="AY406" s="239" t="s">
        <v>142</v>
      </c>
    </row>
    <row r="407" spans="2:65" s="12" customFormat="1" ht="11.25">
      <c r="B407" s="207"/>
      <c r="C407" s="208"/>
      <c r="D407" s="209" t="s">
        <v>151</v>
      </c>
      <c r="E407" s="210" t="s">
        <v>1</v>
      </c>
      <c r="F407" s="211" t="s">
        <v>998</v>
      </c>
      <c r="G407" s="208"/>
      <c r="H407" s="212">
        <v>2</v>
      </c>
      <c r="I407" s="213"/>
      <c r="J407" s="208"/>
      <c r="K407" s="208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151</v>
      </c>
      <c r="AU407" s="218" t="s">
        <v>149</v>
      </c>
      <c r="AV407" s="12" t="s">
        <v>149</v>
      </c>
      <c r="AW407" s="12" t="s">
        <v>33</v>
      </c>
      <c r="AX407" s="12" t="s">
        <v>77</v>
      </c>
      <c r="AY407" s="218" t="s">
        <v>142</v>
      </c>
    </row>
    <row r="408" spans="2:65" s="12" customFormat="1" ht="11.25">
      <c r="B408" s="207"/>
      <c r="C408" s="208"/>
      <c r="D408" s="209" t="s">
        <v>151</v>
      </c>
      <c r="E408" s="210" t="s">
        <v>1</v>
      </c>
      <c r="F408" s="211" t="s">
        <v>999</v>
      </c>
      <c r="G408" s="208"/>
      <c r="H408" s="212">
        <v>3.4</v>
      </c>
      <c r="I408" s="213"/>
      <c r="J408" s="208"/>
      <c r="K408" s="208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151</v>
      </c>
      <c r="AU408" s="218" t="s">
        <v>149</v>
      </c>
      <c r="AV408" s="12" t="s">
        <v>149</v>
      </c>
      <c r="AW408" s="12" t="s">
        <v>33</v>
      </c>
      <c r="AX408" s="12" t="s">
        <v>77</v>
      </c>
      <c r="AY408" s="218" t="s">
        <v>142</v>
      </c>
    </row>
    <row r="409" spans="2:65" s="12" customFormat="1" ht="11.25">
      <c r="B409" s="207"/>
      <c r="C409" s="208"/>
      <c r="D409" s="209" t="s">
        <v>151</v>
      </c>
      <c r="E409" s="210" t="s">
        <v>1</v>
      </c>
      <c r="F409" s="211" t="s">
        <v>998</v>
      </c>
      <c r="G409" s="208"/>
      <c r="H409" s="212">
        <v>2</v>
      </c>
      <c r="I409" s="213"/>
      <c r="J409" s="208"/>
      <c r="K409" s="208"/>
      <c r="L409" s="214"/>
      <c r="M409" s="215"/>
      <c r="N409" s="216"/>
      <c r="O409" s="216"/>
      <c r="P409" s="216"/>
      <c r="Q409" s="216"/>
      <c r="R409" s="216"/>
      <c r="S409" s="216"/>
      <c r="T409" s="217"/>
      <c r="AT409" s="218" t="s">
        <v>151</v>
      </c>
      <c r="AU409" s="218" t="s">
        <v>149</v>
      </c>
      <c r="AV409" s="12" t="s">
        <v>149</v>
      </c>
      <c r="AW409" s="12" t="s">
        <v>33</v>
      </c>
      <c r="AX409" s="12" t="s">
        <v>77</v>
      </c>
      <c r="AY409" s="218" t="s">
        <v>142</v>
      </c>
    </row>
    <row r="410" spans="2:65" s="12" customFormat="1" ht="11.25">
      <c r="B410" s="207"/>
      <c r="C410" s="208"/>
      <c r="D410" s="209" t="s">
        <v>151</v>
      </c>
      <c r="E410" s="210" t="s">
        <v>1</v>
      </c>
      <c r="F410" s="211" t="s">
        <v>1000</v>
      </c>
      <c r="G410" s="208"/>
      <c r="H410" s="212">
        <v>0.8</v>
      </c>
      <c r="I410" s="213"/>
      <c r="J410" s="208"/>
      <c r="K410" s="208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151</v>
      </c>
      <c r="AU410" s="218" t="s">
        <v>149</v>
      </c>
      <c r="AV410" s="12" t="s">
        <v>149</v>
      </c>
      <c r="AW410" s="12" t="s">
        <v>33</v>
      </c>
      <c r="AX410" s="12" t="s">
        <v>77</v>
      </c>
      <c r="AY410" s="218" t="s">
        <v>142</v>
      </c>
    </row>
    <row r="411" spans="2:65" s="13" customFormat="1" ht="11.25">
      <c r="B411" s="219"/>
      <c r="C411" s="220"/>
      <c r="D411" s="209" t="s">
        <v>151</v>
      </c>
      <c r="E411" s="221" t="s">
        <v>1</v>
      </c>
      <c r="F411" s="222" t="s">
        <v>157</v>
      </c>
      <c r="G411" s="220"/>
      <c r="H411" s="223">
        <v>8.2000000000000011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151</v>
      </c>
      <c r="AU411" s="229" t="s">
        <v>149</v>
      </c>
      <c r="AV411" s="13" t="s">
        <v>87</v>
      </c>
      <c r="AW411" s="13" t="s">
        <v>33</v>
      </c>
      <c r="AX411" s="13" t="s">
        <v>85</v>
      </c>
      <c r="AY411" s="229" t="s">
        <v>142</v>
      </c>
    </row>
    <row r="412" spans="2:65" s="1" customFormat="1" ht="24" customHeight="1">
      <c r="B412" s="34"/>
      <c r="C412" s="194" t="s">
        <v>468</v>
      </c>
      <c r="D412" s="194" t="s">
        <v>144</v>
      </c>
      <c r="E412" s="195" t="s">
        <v>1001</v>
      </c>
      <c r="F412" s="196" t="s">
        <v>1002</v>
      </c>
      <c r="G412" s="197" t="s">
        <v>805</v>
      </c>
      <c r="H412" s="261"/>
      <c r="I412" s="199"/>
      <c r="J412" s="200">
        <f>ROUND(I412*H412,2)</f>
        <v>0</v>
      </c>
      <c r="K412" s="196" t="s">
        <v>160</v>
      </c>
      <c r="L412" s="38"/>
      <c r="M412" s="201" t="s">
        <v>1</v>
      </c>
      <c r="N412" s="202" t="s">
        <v>43</v>
      </c>
      <c r="O412" s="66"/>
      <c r="P412" s="203">
        <f>O412*H412</f>
        <v>0</v>
      </c>
      <c r="Q412" s="203">
        <v>0</v>
      </c>
      <c r="R412" s="203">
        <f>Q412*H412</f>
        <v>0</v>
      </c>
      <c r="S412" s="203">
        <v>0</v>
      </c>
      <c r="T412" s="204">
        <f>S412*H412</f>
        <v>0</v>
      </c>
      <c r="AR412" s="205" t="s">
        <v>241</v>
      </c>
      <c r="AT412" s="205" t="s">
        <v>144</v>
      </c>
      <c r="AU412" s="205" t="s">
        <v>149</v>
      </c>
      <c r="AY412" s="17" t="s">
        <v>142</v>
      </c>
      <c r="BE412" s="206">
        <f>IF(N412="základní",J412,0)</f>
        <v>0</v>
      </c>
      <c r="BF412" s="206">
        <f>IF(N412="snížená",J412,0)</f>
        <v>0</v>
      </c>
      <c r="BG412" s="206">
        <f>IF(N412="zákl. přenesená",J412,0)</f>
        <v>0</v>
      </c>
      <c r="BH412" s="206">
        <f>IF(N412="sníž. přenesená",J412,0)</f>
        <v>0</v>
      </c>
      <c r="BI412" s="206">
        <f>IF(N412="nulová",J412,0)</f>
        <v>0</v>
      </c>
      <c r="BJ412" s="17" t="s">
        <v>149</v>
      </c>
      <c r="BK412" s="206">
        <f>ROUND(I412*H412,2)</f>
        <v>0</v>
      </c>
      <c r="BL412" s="17" t="s">
        <v>241</v>
      </c>
      <c r="BM412" s="205" t="s">
        <v>1003</v>
      </c>
    </row>
    <row r="413" spans="2:65" s="11" customFormat="1" ht="22.9" customHeight="1">
      <c r="B413" s="179"/>
      <c r="C413" s="180"/>
      <c r="D413" s="181" t="s">
        <v>76</v>
      </c>
      <c r="E413" s="192" t="s">
        <v>472</v>
      </c>
      <c r="F413" s="192" t="s">
        <v>473</v>
      </c>
      <c r="G413" s="180"/>
      <c r="H413" s="180"/>
      <c r="I413" s="183"/>
      <c r="J413" s="193">
        <f>BK413</f>
        <v>0</v>
      </c>
      <c r="K413" s="180"/>
      <c r="L413" s="184"/>
      <c r="M413" s="185"/>
      <c r="N413" s="186"/>
      <c r="O413" s="186"/>
      <c r="P413" s="187">
        <f>SUM(P414:P420)</f>
        <v>0</v>
      </c>
      <c r="Q413" s="186"/>
      <c r="R413" s="187">
        <f>SUM(R414:R420)</f>
        <v>9.83982E-4</v>
      </c>
      <c r="S413" s="186"/>
      <c r="T413" s="188">
        <f>SUM(T414:T420)</f>
        <v>0</v>
      </c>
      <c r="AR413" s="189" t="s">
        <v>149</v>
      </c>
      <c r="AT413" s="190" t="s">
        <v>76</v>
      </c>
      <c r="AU413" s="190" t="s">
        <v>85</v>
      </c>
      <c r="AY413" s="189" t="s">
        <v>142</v>
      </c>
      <c r="BK413" s="191">
        <f>SUM(BK414:BK420)</f>
        <v>0</v>
      </c>
    </row>
    <row r="414" spans="2:65" s="1" customFormat="1" ht="16.5" customHeight="1">
      <c r="B414" s="34"/>
      <c r="C414" s="194" t="s">
        <v>474</v>
      </c>
      <c r="D414" s="194" t="s">
        <v>144</v>
      </c>
      <c r="E414" s="195" t="s">
        <v>475</v>
      </c>
      <c r="F414" s="196" t="s">
        <v>476</v>
      </c>
      <c r="G414" s="197" t="s">
        <v>385</v>
      </c>
      <c r="H414" s="198">
        <v>8</v>
      </c>
      <c r="I414" s="199"/>
      <c r="J414" s="200">
        <f>ROUND(I414*H414,2)</f>
        <v>0</v>
      </c>
      <c r="K414" s="196" t="s">
        <v>1</v>
      </c>
      <c r="L414" s="38"/>
      <c r="M414" s="201" t="s">
        <v>1</v>
      </c>
      <c r="N414" s="202" t="s">
        <v>43</v>
      </c>
      <c r="O414" s="66"/>
      <c r="P414" s="203">
        <f>O414*H414</f>
        <v>0</v>
      </c>
      <c r="Q414" s="203">
        <v>0</v>
      </c>
      <c r="R414" s="203">
        <f>Q414*H414</f>
        <v>0</v>
      </c>
      <c r="S414" s="203">
        <v>0</v>
      </c>
      <c r="T414" s="204">
        <f>S414*H414</f>
        <v>0</v>
      </c>
      <c r="AR414" s="205" t="s">
        <v>241</v>
      </c>
      <c r="AT414" s="205" t="s">
        <v>144</v>
      </c>
      <c r="AU414" s="205" t="s">
        <v>149</v>
      </c>
      <c r="AY414" s="17" t="s">
        <v>142</v>
      </c>
      <c r="BE414" s="206">
        <f>IF(N414="základní",J414,0)</f>
        <v>0</v>
      </c>
      <c r="BF414" s="206">
        <f>IF(N414="snížená",J414,0)</f>
        <v>0</v>
      </c>
      <c r="BG414" s="206">
        <f>IF(N414="zákl. přenesená",J414,0)</f>
        <v>0</v>
      </c>
      <c r="BH414" s="206">
        <f>IF(N414="sníž. přenesená",J414,0)</f>
        <v>0</v>
      </c>
      <c r="BI414" s="206">
        <f>IF(N414="nulová",J414,0)</f>
        <v>0</v>
      </c>
      <c r="BJ414" s="17" t="s">
        <v>149</v>
      </c>
      <c r="BK414" s="206">
        <f>ROUND(I414*H414,2)</f>
        <v>0</v>
      </c>
      <c r="BL414" s="17" t="s">
        <v>241</v>
      </c>
      <c r="BM414" s="205" t="s">
        <v>477</v>
      </c>
    </row>
    <row r="415" spans="2:65" s="12" customFormat="1" ht="11.25">
      <c r="B415" s="207"/>
      <c r="C415" s="208"/>
      <c r="D415" s="209" t="s">
        <v>151</v>
      </c>
      <c r="E415" s="210" t="s">
        <v>1</v>
      </c>
      <c r="F415" s="211" t="s">
        <v>478</v>
      </c>
      <c r="G415" s="208"/>
      <c r="H415" s="212">
        <v>8</v>
      </c>
      <c r="I415" s="213"/>
      <c r="J415" s="208"/>
      <c r="K415" s="208"/>
      <c r="L415" s="214"/>
      <c r="M415" s="215"/>
      <c r="N415" s="216"/>
      <c r="O415" s="216"/>
      <c r="P415" s="216"/>
      <c r="Q415" s="216"/>
      <c r="R415" s="216"/>
      <c r="S415" s="216"/>
      <c r="T415" s="217"/>
      <c r="AT415" s="218" t="s">
        <v>151</v>
      </c>
      <c r="AU415" s="218" t="s">
        <v>149</v>
      </c>
      <c r="AV415" s="12" t="s">
        <v>149</v>
      </c>
      <c r="AW415" s="12" t="s">
        <v>33</v>
      </c>
      <c r="AX415" s="12" t="s">
        <v>85</v>
      </c>
      <c r="AY415" s="218" t="s">
        <v>142</v>
      </c>
    </row>
    <row r="416" spans="2:65" s="1" customFormat="1" ht="24" customHeight="1">
      <c r="B416" s="34"/>
      <c r="C416" s="194" t="s">
        <v>479</v>
      </c>
      <c r="D416" s="194" t="s">
        <v>144</v>
      </c>
      <c r="E416" s="195" t="s">
        <v>480</v>
      </c>
      <c r="F416" s="196" t="s">
        <v>481</v>
      </c>
      <c r="G416" s="197" t="s">
        <v>385</v>
      </c>
      <c r="H416" s="198">
        <v>4</v>
      </c>
      <c r="I416" s="199"/>
      <c r="J416" s="200">
        <f>ROUND(I416*H416,2)</f>
        <v>0</v>
      </c>
      <c r="K416" s="196" t="s">
        <v>160</v>
      </c>
      <c r="L416" s="38"/>
      <c r="M416" s="201" t="s">
        <v>1</v>
      </c>
      <c r="N416" s="202" t="s">
        <v>43</v>
      </c>
      <c r="O416" s="66"/>
      <c r="P416" s="203">
        <f>O416*H416</f>
        <v>0</v>
      </c>
      <c r="Q416" s="203">
        <v>2.459955E-4</v>
      </c>
      <c r="R416" s="203">
        <f>Q416*H416</f>
        <v>9.83982E-4</v>
      </c>
      <c r="S416" s="203">
        <v>0</v>
      </c>
      <c r="T416" s="204">
        <f>S416*H416</f>
        <v>0</v>
      </c>
      <c r="AR416" s="205" t="s">
        <v>241</v>
      </c>
      <c r="AT416" s="205" t="s">
        <v>144</v>
      </c>
      <c r="AU416" s="205" t="s">
        <v>149</v>
      </c>
      <c r="AY416" s="17" t="s">
        <v>142</v>
      </c>
      <c r="BE416" s="206">
        <f>IF(N416="základní",J416,0)</f>
        <v>0</v>
      </c>
      <c r="BF416" s="206">
        <f>IF(N416="snížená",J416,0)</f>
        <v>0</v>
      </c>
      <c r="BG416" s="206">
        <f>IF(N416="zákl. přenesená",J416,0)</f>
        <v>0</v>
      </c>
      <c r="BH416" s="206">
        <f>IF(N416="sníž. přenesená",J416,0)</f>
        <v>0</v>
      </c>
      <c r="BI416" s="206">
        <f>IF(N416="nulová",J416,0)</f>
        <v>0</v>
      </c>
      <c r="BJ416" s="17" t="s">
        <v>149</v>
      </c>
      <c r="BK416" s="206">
        <f>ROUND(I416*H416,2)</f>
        <v>0</v>
      </c>
      <c r="BL416" s="17" t="s">
        <v>241</v>
      </c>
      <c r="BM416" s="205" t="s">
        <v>482</v>
      </c>
    </row>
    <row r="417" spans="2:65" s="12" customFormat="1" ht="11.25">
      <c r="B417" s="207"/>
      <c r="C417" s="208"/>
      <c r="D417" s="209" t="s">
        <v>151</v>
      </c>
      <c r="E417" s="210" t="s">
        <v>1</v>
      </c>
      <c r="F417" s="211" t="s">
        <v>82</v>
      </c>
      <c r="G417" s="208"/>
      <c r="H417" s="212">
        <v>3</v>
      </c>
      <c r="I417" s="213"/>
      <c r="J417" s="208"/>
      <c r="K417" s="208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151</v>
      </c>
      <c r="AU417" s="218" t="s">
        <v>149</v>
      </c>
      <c r="AV417" s="12" t="s">
        <v>149</v>
      </c>
      <c r="AW417" s="12" t="s">
        <v>33</v>
      </c>
      <c r="AX417" s="12" t="s">
        <v>77</v>
      </c>
      <c r="AY417" s="218" t="s">
        <v>142</v>
      </c>
    </row>
    <row r="418" spans="2:65" s="12" customFormat="1" ht="11.25">
      <c r="B418" s="207"/>
      <c r="C418" s="208"/>
      <c r="D418" s="209" t="s">
        <v>151</v>
      </c>
      <c r="E418" s="210" t="s">
        <v>1</v>
      </c>
      <c r="F418" s="211" t="s">
        <v>85</v>
      </c>
      <c r="G418" s="208"/>
      <c r="H418" s="212">
        <v>1</v>
      </c>
      <c r="I418" s="213"/>
      <c r="J418" s="208"/>
      <c r="K418" s="208"/>
      <c r="L418" s="214"/>
      <c r="M418" s="215"/>
      <c r="N418" s="216"/>
      <c r="O418" s="216"/>
      <c r="P418" s="216"/>
      <c r="Q418" s="216"/>
      <c r="R418" s="216"/>
      <c r="S418" s="216"/>
      <c r="T418" s="217"/>
      <c r="AT418" s="218" t="s">
        <v>151</v>
      </c>
      <c r="AU418" s="218" t="s">
        <v>149</v>
      </c>
      <c r="AV418" s="12" t="s">
        <v>149</v>
      </c>
      <c r="AW418" s="12" t="s">
        <v>33</v>
      </c>
      <c r="AX418" s="12" t="s">
        <v>77</v>
      </c>
      <c r="AY418" s="218" t="s">
        <v>142</v>
      </c>
    </row>
    <row r="419" spans="2:65" s="13" customFormat="1" ht="11.25">
      <c r="B419" s="219"/>
      <c r="C419" s="220"/>
      <c r="D419" s="209" t="s">
        <v>151</v>
      </c>
      <c r="E419" s="221" t="s">
        <v>1</v>
      </c>
      <c r="F419" s="222" t="s">
        <v>157</v>
      </c>
      <c r="G419" s="220"/>
      <c r="H419" s="223">
        <v>4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151</v>
      </c>
      <c r="AU419" s="229" t="s">
        <v>149</v>
      </c>
      <c r="AV419" s="13" t="s">
        <v>87</v>
      </c>
      <c r="AW419" s="13" t="s">
        <v>33</v>
      </c>
      <c r="AX419" s="13" t="s">
        <v>85</v>
      </c>
      <c r="AY419" s="229" t="s">
        <v>142</v>
      </c>
    </row>
    <row r="420" spans="2:65" s="1" customFormat="1" ht="24" customHeight="1">
      <c r="B420" s="34"/>
      <c r="C420" s="194" t="s">
        <v>483</v>
      </c>
      <c r="D420" s="194" t="s">
        <v>144</v>
      </c>
      <c r="E420" s="195" t="s">
        <v>1004</v>
      </c>
      <c r="F420" s="196" t="s">
        <v>1005</v>
      </c>
      <c r="G420" s="197" t="s">
        <v>301</v>
      </c>
      <c r="H420" s="198">
        <v>1E-3</v>
      </c>
      <c r="I420" s="199"/>
      <c r="J420" s="200">
        <f>ROUND(I420*H420,2)</f>
        <v>0</v>
      </c>
      <c r="K420" s="196" t="s">
        <v>148</v>
      </c>
      <c r="L420" s="38"/>
      <c r="M420" s="201" t="s">
        <v>1</v>
      </c>
      <c r="N420" s="202" t="s">
        <v>43</v>
      </c>
      <c r="O420" s="66"/>
      <c r="P420" s="203">
        <f>O420*H420</f>
        <v>0</v>
      </c>
      <c r="Q420" s="203">
        <v>0</v>
      </c>
      <c r="R420" s="203">
        <f>Q420*H420</f>
        <v>0</v>
      </c>
      <c r="S420" s="203">
        <v>0</v>
      </c>
      <c r="T420" s="204">
        <f>S420*H420</f>
        <v>0</v>
      </c>
      <c r="AR420" s="205" t="s">
        <v>241</v>
      </c>
      <c r="AT420" s="205" t="s">
        <v>144</v>
      </c>
      <c r="AU420" s="205" t="s">
        <v>149</v>
      </c>
      <c r="AY420" s="17" t="s">
        <v>142</v>
      </c>
      <c r="BE420" s="206">
        <f>IF(N420="základní",J420,0)</f>
        <v>0</v>
      </c>
      <c r="BF420" s="206">
        <f>IF(N420="snížená",J420,0)</f>
        <v>0</v>
      </c>
      <c r="BG420" s="206">
        <f>IF(N420="zákl. přenesená",J420,0)</f>
        <v>0</v>
      </c>
      <c r="BH420" s="206">
        <f>IF(N420="sníž. přenesená",J420,0)</f>
        <v>0</v>
      </c>
      <c r="BI420" s="206">
        <f>IF(N420="nulová",J420,0)</f>
        <v>0</v>
      </c>
      <c r="BJ420" s="17" t="s">
        <v>149</v>
      </c>
      <c r="BK420" s="206">
        <f>ROUND(I420*H420,2)</f>
        <v>0</v>
      </c>
      <c r="BL420" s="17" t="s">
        <v>241</v>
      </c>
      <c r="BM420" s="205" t="s">
        <v>1006</v>
      </c>
    </row>
    <row r="421" spans="2:65" s="11" customFormat="1" ht="22.9" customHeight="1">
      <c r="B421" s="179"/>
      <c r="C421" s="180"/>
      <c r="D421" s="181" t="s">
        <v>76</v>
      </c>
      <c r="E421" s="192" t="s">
        <v>487</v>
      </c>
      <c r="F421" s="192" t="s">
        <v>488</v>
      </c>
      <c r="G421" s="180"/>
      <c r="H421" s="180"/>
      <c r="I421" s="183"/>
      <c r="J421" s="193">
        <f>BK421</f>
        <v>0</v>
      </c>
      <c r="K421" s="180"/>
      <c r="L421" s="184"/>
      <c r="M421" s="185"/>
      <c r="N421" s="186"/>
      <c r="O421" s="186"/>
      <c r="P421" s="187">
        <f>SUM(P422:P434)</f>
        <v>0</v>
      </c>
      <c r="Q421" s="186"/>
      <c r="R421" s="187">
        <f>SUM(R422:R434)</f>
        <v>7.1800000000000003E-2</v>
      </c>
      <c r="S421" s="186"/>
      <c r="T421" s="188">
        <f>SUM(T422:T434)</f>
        <v>4.5696000000000001E-2</v>
      </c>
      <c r="AR421" s="189" t="s">
        <v>149</v>
      </c>
      <c r="AT421" s="190" t="s">
        <v>76</v>
      </c>
      <c r="AU421" s="190" t="s">
        <v>85</v>
      </c>
      <c r="AY421" s="189" t="s">
        <v>142</v>
      </c>
      <c r="BK421" s="191">
        <f>SUM(BK422:BK434)</f>
        <v>0</v>
      </c>
    </row>
    <row r="422" spans="2:65" s="1" customFormat="1" ht="16.5" customHeight="1">
      <c r="B422" s="34"/>
      <c r="C422" s="194" t="s">
        <v>489</v>
      </c>
      <c r="D422" s="194" t="s">
        <v>144</v>
      </c>
      <c r="E422" s="195" t="s">
        <v>490</v>
      </c>
      <c r="F422" s="196" t="s">
        <v>491</v>
      </c>
      <c r="G422" s="197" t="s">
        <v>147</v>
      </c>
      <c r="H422" s="198">
        <v>1.92</v>
      </c>
      <c r="I422" s="199"/>
      <c r="J422" s="200">
        <f>ROUND(I422*H422,2)</f>
        <v>0</v>
      </c>
      <c r="K422" s="196" t="s">
        <v>160</v>
      </c>
      <c r="L422" s="38"/>
      <c r="M422" s="201" t="s">
        <v>1</v>
      </c>
      <c r="N422" s="202" t="s">
        <v>43</v>
      </c>
      <c r="O422" s="66"/>
      <c r="P422" s="203">
        <f>O422*H422</f>
        <v>0</v>
      </c>
      <c r="Q422" s="203">
        <v>0</v>
      </c>
      <c r="R422" s="203">
        <f>Q422*H422</f>
        <v>0</v>
      </c>
      <c r="S422" s="203">
        <v>2.3800000000000002E-2</v>
      </c>
      <c r="T422" s="204">
        <f>S422*H422</f>
        <v>4.5696000000000001E-2</v>
      </c>
      <c r="AR422" s="205" t="s">
        <v>241</v>
      </c>
      <c r="AT422" s="205" t="s">
        <v>144</v>
      </c>
      <c r="AU422" s="205" t="s">
        <v>149</v>
      </c>
      <c r="AY422" s="17" t="s">
        <v>142</v>
      </c>
      <c r="BE422" s="206">
        <f>IF(N422="základní",J422,0)</f>
        <v>0</v>
      </c>
      <c r="BF422" s="206">
        <f>IF(N422="snížená",J422,0)</f>
        <v>0</v>
      </c>
      <c r="BG422" s="206">
        <f>IF(N422="zákl. přenesená",J422,0)</f>
        <v>0</v>
      </c>
      <c r="BH422" s="206">
        <f>IF(N422="sníž. přenesená",J422,0)</f>
        <v>0</v>
      </c>
      <c r="BI422" s="206">
        <f>IF(N422="nulová",J422,0)</f>
        <v>0</v>
      </c>
      <c r="BJ422" s="17" t="s">
        <v>149</v>
      </c>
      <c r="BK422" s="206">
        <f>ROUND(I422*H422,2)</f>
        <v>0</v>
      </c>
      <c r="BL422" s="17" t="s">
        <v>241</v>
      </c>
      <c r="BM422" s="205" t="s">
        <v>492</v>
      </c>
    </row>
    <row r="423" spans="2:65" s="12" customFormat="1" ht="11.25">
      <c r="B423" s="207"/>
      <c r="C423" s="208"/>
      <c r="D423" s="209" t="s">
        <v>151</v>
      </c>
      <c r="E423" s="210" t="s">
        <v>1</v>
      </c>
      <c r="F423" s="211" t="s">
        <v>493</v>
      </c>
      <c r="G423" s="208"/>
      <c r="H423" s="212">
        <v>0.36</v>
      </c>
      <c r="I423" s="213"/>
      <c r="J423" s="208"/>
      <c r="K423" s="208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151</v>
      </c>
      <c r="AU423" s="218" t="s">
        <v>149</v>
      </c>
      <c r="AV423" s="12" t="s">
        <v>149</v>
      </c>
      <c r="AW423" s="12" t="s">
        <v>33</v>
      </c>
      <c r="AX423" s="12" t="s">
        <v>77</v>
      </c>
      <c r="AY423" s="218" t="s">
        <v>142</v>
      </c>
    </row>
    <row r="424" spans="2:65" s="12" customFormat="1" ht="11.25">
      <c r="B424" s="207"/>
      <c r="C424" s="208"/>
      <c r="D424" s="209" t="s">
        <v>151</v>
      </c>
      <c r="E424" s="210" t="s">
        <v>1</v>
      </c>
      <c r="F424" s="211" t="s">
        <v>1007</v>
      </c>
      <c r="G424" s="208"/>
      <c r="H424" s="212">
        <v>0.42</v>
      </c>
      <c r="I424" s="213"/>
      <c r="J424" s="208"/>
      <c r="K424" s="208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151</v>
      </c>
      <c r="AU424" s="218" t="s">
        <v>149</v>
      </c>
      <c r="AV424" s="12" t="s">
        <v>149</v>
      </c>
      <c r="AW424" s="12" t="s">
        <v>33</v>
      </c>
      <c r="AX424" s="12" t="s">
        <v>77</v>
      </c>
      <c r="AY424" s="218" t="s">
        <v>142</v>
      </c>
    </row>
    <row r="425" spans="2:65" s="12" customFormat="1" ht="11.25">
      <c r="B425" s="207"/>
      <c r="C425" s="208"/>
      <c r="D425" s="209" t="s">
        <v>151</v>
      </c>
      <c r="E425" s="210" t="s">
        <v>1</v>
      </c>
      <c r="F425" s="211" t="s">
        <v>1007</v>
      </c>
      <c r="G425" s="208"/>
      <c r="H425" s="212">
        <v>0.42</v>
      </c>
      <c r="I425" s="213"/>
      <c r="J425" s="208"/>
      <c r="K425" s="208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151</v>
      </c>
      <c r="AU425" s="218" t="s">
        <v>149</v>
      </c>
      <c r="AV425" s="12" t="s">
        <v>149</v>
      </c>
      <c r="AW425" s="12" t="s">
        <v>33</v>
      </c>
      <c r="AX425" s="12" t="s">
        <v>77</v>
      </c>
      <c r="AY425" s="218" t="s">
        <v>142</v>
      </c>
    </row>
    <row r="426" spans="2:65" s="12" customFormat="1" ht="11.25">
      <c r="B426" s="207"/>
      <c r="C426" s="208"/>
      <c r="D426" s="209" t="s">
        <v>151</v>
      </c>
      <c r="E426" s="210" t="s">
        <v>1</v>
      </c>
      <c r="F426" s="211" t="s">
        <v>1008</v>
      </c>
      <c r="G426" s="208"/>
      <c r="H426" s="212">
        <v>0.72</v>
      </c>
      <c r="I426" s="213"/>
      <c r="J426" s="208"/>
      <c r="K426" s="208"/>
      <c r="L426" s="214"/>
      <c r="M426" s="215"/>
      <c r="N426" s="216"/>
      <c r="O426" s="216"/>
      <c r="P426" s="216"/>
      <c r="Q426" s="216"/>
      <c r="R426" s="216"/>
      <c r="S426" s="216"/>
      <c r="T426" s="217"/>
      <c r="AT426" s="218" t="s">
        <v>151</v>
      </c>
      <c r="AU426" s="218" t="s">
        <v>149</v>
      </c>
      <c r="AV426" s="12" t="s">
        <v>149</v>
      </c>
      <c r="AW426" s="12" t="s">
        <v>33</v>
      </c>
      <c r="AX426" s="12" t="s">
        <v>77</v>
      </c>
      <c r="AY426" s="218" t="s">
        <v>142</v>
      </c>
    </row>
    <row r="427" spans="2:65" s="13" customFormat="1" ht="11.25">
      <c r="B427" s="219"/>
      <c r="C427" s="220"/>
      <c r="D427" s="209" t="s">
        <v>151</v>
      </c>
      <c r="E427" s="221" t="s">
        <v>1</v>
      </c>
      <c r="F427" s="222" t="s">
        <v>157</v>
      </c>
      <c r="G427" s="220"/>
      <c r="H427" s="223">
        <v>1.92</v>
      </c>
      <c r="I427" s="224"/>
      <c r="J427" s="220"/>
      <c r="K427" s="220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151</v>
      </c>
      <c r="AU427" s="229" t="s">
        <v>149</v>
      </c>
      <c r="AV427" s="13" t="s">
        <v>87</v>
      </c>
      <c r="AW427" s="13" t="s">
        <v>33</v>
      </c>
      <c r="AX427" s="13" t="s">
        <v>85</v>
      </c>
      <c r="AY427" s="229" t="s">
        <v>142</v>
      </c>
    </row>
    <row r="428" spans="2:65" s="1" customFormat="1" ht="36" customHeight="1">
      <c r="B428" s="34"/>
      <c r="C428" s="194" t="s">
        <v>496</v>
      </c>
      <c r="D428" s="194" t="s">
        <v>144</v>
      </c>
      <c r="E428" s="195" t="s">
        <v>497</v>
      </c>
      <c r="F428" s="196" t="s">
        <v>498</v>
      </c>
      <c r="G428" s="197" t="s">
        <v>385</v>
      </c>
      <c r="H428" s="198">
        <v>1</v>
      </c>
      <c r="I428" s="199"/>
      <c r="J428" s="200">
        <f>ROUND(I428*H428,2)</f>
        <v>0</v>
      </c>
      <c r="K428" s="196" t="s">
        <v>148</v>
      </c>
      <c r="L428" s="38"/>
      <c r="M428" s="201" t="s">
        <v>1</v>
      </c>
      <c r="N428" s="202" t="s">
        <v>43</v>
      </c>
      <c r="O428" s="66"/>
      <c r="P428" s="203">
        <f>O428*H428</f>
        <v>0</v>
      </c>
      <c r="Q428" s="203">
        <v>1.7080000000000001E-2</v>
      </c>
      <c r="R428" s="203">
        <f>Q428*H428</f>
        <v>1.7080000000000001E-2</v>
      </c>
      <c r="S428" s="203">
        <v>0</v>
      </c>
      <c r="T428" s="204">
        <f>S428*H428</f>
        <v>0</v>
      </c>
      <c r="AR428" s="205" t="s">
        <v>241</v>
      </c>
      <c r="AT428" s="205" t="s">
        <v>144</v>
      </c>
      <c r="AU428" s="205" t="s">
        <v>149</v>
      </c>
      <c r="AY428" s="17" t="s">
        <v>142</v>
      </c>
      <c r="BE428" s="206">
        <f>IF(N428="základní",J428,0)</f>
        <v>0</v>
      </c>
      <c r="BF428" s="206">
        <f>IF(N428="snížená",J428,0)</f>
        <v>0</v>
      </c>
      <c r="BG428" s="206">
        <f>IF(N428="zákl. přenesená",J428,0)</f>
        <v>0</v>
      </c>
      <c r="BH428" s="206">
        <f>IF(N428="sníž. přenesená",J428,0)</f>
        <v>0</v>
      </c>
      <c r="BI428" s="206">
        <f>IF(N428="nulová",J428,0)</f>
        <v>0</v>
      </c>
      <c r="BJ428" s="17" t="s">
        <v>149</v>
      </c>
      <c r="BK428" s="206">
        <f>ROUND(I428*H428,2)</f>
        <v>0</v>
      </c>
      <c r="BL428" s="17" t="s">
        <v>241</v>
      </c>
      <c r="BM428" s="205" t="s">
        <v>1009</v>
      </c>
    </row>
    <row r="429" spans="2:65" s="12" customFormat="1" ht="11.25">
      <c r="B429" s="207"/>
      <c r="C429" s="208"/>
      <c r="D429" s="209" t="s">
        <v>151</v>
      </c>
      <c r="E429" s="210" t="s">
        <v>1</v>
      </c>
      <c r="F429" s="211" t="s">
        <v>85</v>
      </c>
      <c r="G429" s="208"/>
      <c r="H429" s="212">
        <v>1</v>
      </c>
      <c r="I429" s="213"/>
      <c r="J429" s="208"/>
      <c r="K429" s="208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151</v>
      </c>
      <c r="AU429" s="218" t="s">
        <v>149</v>
      </c>
      <c r="AV429" s="12" t="s">
        <v>149</v>
      </c>
      <c r="AW429" s="12" t="s">
        <v>33</v>
      </c>
      <c r="AX429" s="12" t="s">
        <v>85</v>
      </c>
      <c r="AY429" s="218" t="s">
        <v>142</v>
      </c>
    </row>
    <row r="430" spans="2:65" s="1" customFormat="1" ht="36" customHeight="1">
      <c r="B430" s="34"/>
      <c r="C430" s="194" t="s">
        <v>500</v>
      </c>
      <c r="D430" s="194" t="s">
        <v>144</v>
      </c>
      <c r="E430" s="195" t="s">
        <v>501</v>
      </c>
      <c r="F430" s="196" t="s">
        <v>502</v>
      </c>
      <c r="G430" s="197" t="s">
        <v>385</v>
      </c>
      <c r="H430" s="198">
        <v>2</v>
      </c>
      <c r="I430" s="199"/>
      <c r="J430" s="200">
        <f>ROUND(I430*H430,2)</f>
        <v>0</v>
      </c>
      <c r="K430" s="196" t="s">
        <v>148</v>
      </c>
      <c r="L430" s="38"/>
      <c r="M430" s="201" t="s">
        <v>1</v>
      </c>
      <c r="N430" s="202" t="s">
        <v>43</v>
      </c>
      <c r="O430" s="66"/>
      <c r="P430" s="203">
        <f>O430*H430</f>
        <v>0</v>
      </c>
      <c r="Q430" s="203">
        <v>1.9560000000000001E-2</v>
      </c>
      <c r="R430" s="203">
        <f>Q430*H430</f>
        <v>3.9120000000000002E-2</v>
      </c>
      <c r="S430" s="203">
        <v>0</v>
      </c>
      <c r="T430" s="204">
        <f>S430*H430</f>
        <v>0</v>
      </c>
      <c r="AR430" s="205" t="s">
        <v>241</v>
      </c>
      <c r="AT430" s="205" t="s">
        <v>144</v>
      </c>
      <c r="AU430" s="205" t="s">
        <v>149</v>
      </c>
      <c r="AY430" s="17" t="s">
        <v>142</v>
      </c>
      <c r="BE430" s="206">
        <f>IF(N430="základní",J430,0)</f>
        <v>0</v>
      </c>
      <c r="BF430" s="206">
        <f>IF(N430="snížená",J430,0)</f>
        <v>0</v>
      </c>
      <c r="BG430" s="206">
        <f>IF(N430="zákl. přenesená",J430,0)</f>
        <v>0</v>
      </c>
      <c r="BH430" s="206">
        <f>IF(N430="sníž. přenesená",J430,0)</f>
        <v>0</v>
      </c>
      <c r="BI430" s="206">
        <f>IF(N430="nulová",J430,0)</f>
        <v>0</v>
      </c>
      <c r="BJ430" s="17" t="s">
        <v>149</v>
      </c>
      <c r="BK430" s="206">
        <f>ROUND(I430*H430,2)</f>
        <v>0</v>
      </c>
      <c r="BL430" s="17" t="s">
        <v>241</v>
      </c>
      <c r="BM430" s="205" t="s">
        <v>1010</v>
      </c>
    </row>
    <row r="431" spans="2:65" s="12" customFormat="1" ht="11.25">
      <c r="B431" s="207"/>
      <c r="C431" s="208"/>
      <c r="D431" s="209" t="s">
        <v>151</v>
      </c>
      <c r="E431" s="210" t="s">
        <v>1</v>
      </c>
      <c r="F431" s="211" t="s">
        <v>149</v>
      </c>
      <c r="G431" s="208"/>
      <c r="H431" s="212">
        <v>2</v>
      </c>
      <c r="I431" s="213"/>
      <c r="J431" s="208"/>
      <c r="K431" s="208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151</v>
      </c>
      <c r="AU431" s="218" t="s">
        <v>149</v>
      </c>
      <c r="AV431" s="12" t="s">
        <v>149</v>
      </c>
      <c r="AW431" s="12" t="s">
        <v>33</v>
      </c>
      <c r="AX431" s="12" t="s">
        <v>85</v>
      </c>
      <c r="AY431" s="218" t="s">
        <v>142</v>
      </c>
    </row>
    <row r="432" spans="2:65" s="1" customFormat="1" ht="24" customHeight="1">
      <c r="B432" s="34"/>
      <c r="C432" s="194" t="s">
        <v>504</v>
      </c>
      <c r="D432" s="194" t="s">
        <v>144</v>
      </c>
      <c r="E432" s="195" t="s">
        <v>505</v>
      </c>
      <c r="F432" s="196" t="s">
        <v>506</v>
      </c>
      <c r="G432" s="197" t="s">
        <v>385</v>
      </c>
      <c r="H432" s="198">
        <v>1</v>
      </c>
      <c r="I432" s="199"/>
      <c r="J432" s="200">
        <f>ROUND(I432*H432,2)</f>
        <v>0</v>
      </c>
      <c r="K432" s="196" t="s">
        <v>160</v>
      </c>
      <c r="L432" s="38"/>
      <c r="M432" s="201" t="s">
        <v>1</v>
      </c>
      <c r="N432" s="202" t="s">
        <v>43</v>
      </c>
      <c r="O432" s="66"/>
      <c r="P432" s="203">
        <f>O432*H432</f>
        <v>0</v>
      </c>
      <c r="Q432" s="203">
        <v>1.5599999999999999E-2</v>
      </c>
      <c r="R432" s="203">
        <f>Q432*H432</f>
        <v>1.5599999999999999E-2</v>
      </c>
      <c r="S432" s="203">
        <v>0</v>
      </c>
      <c r="T432" s="204">
        <f>S432*H432</f>
        <v>0</v>
      </c>
      <c r="AR432" s="205" t="s">
        <v>241</v>
      </c>
      <c r="AT432" s="205" t="s">
        <v>144</v>
      </c>
      <c r="AU432" s="205" t="s">
        <v>149</v>
      </c>
      <c r="AY432" s="17" t="s">
        <v>142</v>
      </c>
      <c r="BE432" s="206">
        <f>IF(N432="základní",J432,0)</f>
        <v>0</v>
      </c>
      <c r="BF432" s="206">
        <f>IF(N432="snížená",J432,0)</f>
        <v>0</v>
      </c>
      <c r="BG432" s="206">
        <f>IF(N432="zákl. přenesená",J432,0)</f>
        <v>0</v>
      </c>
      <c r="BH432" s="206">
        <f>IF(N432="sníž. přenesená",J432,0)</f>
        <v>0</v>
      </c>
      <c r="BI432" s="206">
        <f>IF(N432="nulová",J432,0)</f>
        <v>0</v>
      </c>
      <c r="BJ432" s="17" t="s">
        <v>149</v>
      </c>
      <c r="BK432" s="206">
        <f>ROUND(I432*H432,2)</f>
        <v>0</v>
      </c>
      <c r="BL432" s="17" t="s">
        <v>241</v>
      </c>
      <c r="BM432" s="205" t="s">
        <v>507</v>
      </c>
    </row>
    <row r="433" spans="2:65" s="12" customFormat="1" ht="11.25">
      <c r="B433" s="207"/>
      <c r="C433" s="208"/>
      <c r="D433" s="209" t="s">
        <v>151</v>
      </c>
      <c r="E433" s="210" t="s">
        <v>1</v>
      </c>
      <c r="F433" s="211" t="s">
        <v>508</v>
      </c>
      <c r="G433" s="208"/>
      <c r="H433" s="212">
        <v>1</v>
      </c>
      <c r="I433" s="213"/>
      <c r="J433" s="208"/>
      <c r="K433" s="208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151</v>
      </c>
      <c r="AU433" s="218" t="s">
        <v>149</v>
      </c>
      <c r="AV433" s="12" t="s">
        <v>149</v>
      </c>
      <c r="AW433" s="12" t="s">
        <v>33</v>
      </c>
      <c r="AX433" s="12" t="s">
        <v>85</v>
      </c>
      <c r="AY433" s="218" t="s">
        <v>142</v>
      </c>
    </row>
    <row r="434" spans="2:65" s="1" customFormat="1" ht="24" customHeight="1">
      <c r="B434" s="34"/>
      <c r="C434" s="194" t="s">
        <v>509</v>
      </c>
      <c r="D434" s="194" t="s">
        <v>144</v>
      </c>
      <c r="E434" s="195" t="s">
        <v>1011</v>
      </c>
      <c r="F434" s="196" t="s">
        <v>1012</v>
      </c>
      <c r="G434" s="197" t="s">
        <v>301</v>
      </c>
      <c r="H434" s="198">
        <v>7.1999999999999995E-2</v>
      </c>
      <c r="I434" s="199"/>
      <c r="J434" s="200">
        <f>ROUND(I434*H434,2)</f>
        <v>0</v>
      </c>
      <c r="K434" s="196" t="s">
        <v>160</v>
      </c>
      <c r="L434" s="38"/>
      <c r="M434" s="201" t="s">
        <v>1</v>
      </c>
      <c r="N434" s="202" t="s">
        <v>43</v>
      </c>
      <c r="O434" s="66"/>
      <c r="P434" s="203">
        <f>O434*H434</f>
        <v>0</v>
      </c>
      <c r="Q434" s="203">
        <v>0</v>
      </c>
      <c r="R434" s="203">
        <f>Q434*H434</f>
        <v>0</v>
      </c>
      <c r="S434" s="203">
        <v>0</v>
      </c>
      <c r="T434" s="204">
        <f>S434*H434</f>
        <v>0</v>
      </c>
      <c r="AR434" s="205" t="s">
        <v>241</v>
      </c>
      <c r="AT434" s="205" t="s">
        <v>144</v>
      </c>
      <c r="AU434" s="205" t="s">
        <v>149</v>
      </c>
      <c r="AY434" s="17" t="s">
        <v>142</v>
      </c>
      <c r="BE434" s="206">
        <f>IF(N434="základní",J434,0)</f>
        <v>0</v>
      </c>
      <c r="BF434" s="206">
        <f>IF(N434="snížená",J434,0)</f>
        <v>0</v>
      </c>
      <c r="BG434" s="206">
        <f>IF(N434="zákl. přenesená",J434,0)</f>
        <v>0</v>
      </c>
      <c r="BH434" s="206">
        <f>IF(N434="sníž. přenesená",J434,0)</f>
        <v>0</v>
      </c>
      <c r="BI434" s="206">
        <f>IF(N434="nulová",J434,0)</f>
        <v>0</v>
      </c>
      <c r="BJ434" s="17" t="s">
        <v>149</v>
      </c>
      <c r="BK434" s="206">
        <f>ROUND(I434*H434,2)</f>
        <v>0</v>
      </c>
      <c r="BL434" s="17" t="s">
        <v>241</v>
      </c>
      <c r="BM434" s="205" t="s">
        <v>1013</v>
      </c>
    </row>
    <row r="435" spans="2:65" s="11" customFormat="1" ht="22.9" customHeight="1">
      <c r="B435" s="179"/>
      <c r="C435" s="180"/>
      <c r="D435" s="181" t="s">
        <v>76</v>
      </c>
      <c r="E435" s="192" t="s">
        <v>513</v>
      </c>
      <c r="F435" s="192" t="s">
        <v>514</v>
      </c>
      <c r="G435" s="180"/>
      <c r="H435" s="180"/>
      <c r="I435" s="183"/>
      <c r="J435" s="193">
        <f>BK435</f>
        <v>0</v>
      </c>
      <c r="K435" s="180"/>
      <c r="L435" s="184"/>
      <c r="M435" s="185"/>
      <c r="N435" s="186"/>
      <c r="O435" s="186"/>
      <c r="P435" s="187">
        <f>SUM(P436:P439)</f>
        <v>0</v>
      </c>
      <c r="Q435" s="186"/>
      <c r="R435" s="187">
        <f>SUM(R436:R439)</f>
        <v>0</v>
      </c>
      <c r="S435" s="186"/>
      <c r="T435" s="188">
        <f>SUM(T436:T439)</f>
        <v>0.55726199999999992</v>
      </c>
      <c r="AR435" s="189" t="s">
        <v>149</v>
      </c>
      <c r="AT435" s="190" t="s">
        <v>76</v>
      </c>
      <c r="AU435" s="190" t="s">
        <v>85</v>
      </c>
      <c r="AY435" s="189" t="s">
        <v>142</v>
      </c>
      <c r="BK435" s="191">
        <f>SUM(BK436:BK439)</f>
        <v>0</v>
      </c>
    </row>
    <row r="436" spans="2:65" s="1" customFormat="1" ht="16.5" customHeight="1">
      <c r="B436" s="34"/>
      <c r="C436" s="194" t="s">
        <v>515</v>
      </c>
      <c r="D436" s="194" t="s">
        <v>144</v>
      </c>
      <c r="E436" s="195" t="s">
        <v>516</v>
      </c>
      <c r="F436" s="196" t="s">
        <v>517</v>
      </c>
      <c r="G436" s="197" t="s">
        <v>147</v>
      </c>
      <c r="H436" s="198">
        <v>30.959</v>
      </c>
      <c r="I436" s="199"/>
      <c r="J436" s="200">
        <f>ROUND(I436*H436,2)</f>
        <v>0</v>
      </c>
      <c r="K436" s="196" t="s">
        <v>160</v>
      </c>
      <c r="L436" s="38"/>
      <c r="M436" s="201" t="s">
        <v>1</v>
      </c>
      <c r="N436" s="202" t="s">
        <v>43</v>
      </c>
      <c r="O436" s="66"/>
      <c r="P436" s="203">
        <f>O436*H436</f>
        <v>0</v>
      </c>
      <c r="Q436" s="203">
        <v>0</v>
      </c>
      <c r="R436" s="203">
        <f>Q436*H436</f>
        <v>0</v>
      </c>
      <c r="S436" s="203">
        <v>1.7999999999999999E-2</v>
      </c>
      <c r="T436" s="204">
        <f>S436*H436</f>
        <v>0.55726199999999992</v>
      </c>
      <c r="AR436" s="205" t="s">
        <v>241</v>
      </c>
      <c r="AT436" s="205" t="s">
        <v>144</v>
      </c>
      <c r="AU436" s="205" t="s">
        <v>149</v>
      </c>
      <c r="AY436" s="17" t="s">
        <v>142</v>
      </c>
      <c r="BE436" s="206">
        <f>IF(N436="základní",J436,0)</f>
        <v>0</v>
      </c>
      <c r="BF436" s="206">
        <f>IF(N436="snížená",J436,0)</f>
        <v>0</v>
      </c>
      <c r="BG436" s="206">
        <f>IF(N436="zákl. přenesená",J436,0)</f>
        <v>0</v>
      </c>
      <c r="BH436" s="206">
        <f>IF(N436="sníž. přenesená",J436,0)</f>
        <v>0</v>
      </c>
      <c r="BI436" s="206">
        <f>IF(N436="nulová",J436,0)</f>
        <v>0</v>
      </c>
      <c r="BJ436" s="17" t="s">
        <v>149</v>
      </c>
      <c r="BK436" s="206">
        <f>ROUND(I436*H436,2)</f>
        <v>0</v>
      </c>
      <c r="BL436" s="17" t="s">
        <v>241</v>
      </c>
      <c r="BM436" s="205" t="s">
        <v>518</v>
      </c>
    </row>
    <row r="437" spans="2:65" s="12" customFormat="1" ht="11.25">
      <c r="B437" s="207"/>
      <c r="C437" s="208"/>
      <c r="D437" s="209" t="s">
        <v>151</v>
      </c>
      <c r="E437" s="210" t="s">
        <v>1</v>
      </c>
      <c r="F437" s="211" t="s">
        <v>927</v>
      </c>
      <c r="G437" s="208"/>
      <c r="H437" s="212">
        <v>16.184999999999999</v>
      </c>
      <c r="I437" s="213"/>
      <c r="J437" s="208"/>
      <c r="K437" s="208"/>
      <c r="L437" s="214"/>
      <c r="M437" s="215"/>
      <c r="N437" s="216"/>
      <c r="O437" s="216"/>
      <c r="P437" s="216"/>
      <c r="Q437" s="216"/>
      <c r="R437" s="216"/>
      <c r="S437" s="216"/>
      <c r="T437" s="217"/>
      <c r="AT437" s="218" t="s">
        <v>151</v>
      </c>
      <c r="AU437" s="218" t="s">
        <v>149</v>
      </c>
      <c r="AV437" s="12" t="s">
        <v>149</v>
      </c>
      <c r="AW437" s="12" t="s">
        <v>33</v>
      </c>
      <c r="AX437" s="12" t="s">
        <v>77</v>
      </c>
      <c r="AY437" s="218" t="s">
        <v>142</v>
      </c>
    </row>
    <row r="438" spans="2:65" s="12" customFormat="1" ht="11.25">
      <c r="B438" s="207"/>
      <c r="C438" s="208"/>
      <c r="D438" s="209" t="s">
        <v>151</v>
      </c>
      <c r="E438" s="210" t="s">
        <v>1</v>
      </c>
      <c r="F438" s="211" t="s">
        <v>928</v>
      </c>
      <c r="G438" s="208"/>
      <c r="H438" s="212">
        <v>14.773999999999999</v>
      </c>
      <c r="I438" s="213"/>
      <c r="J438" s="208"/>
      <c r="K438" s="208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151</v>
      </c>
      <c r="AU438" s="218" t="s">
        <v>149</v>
      </c>
      <c r="AV438" s="12" t="s">
        <v>149</v>
      </c>
      <c r="AW438" s="12" t="s">
        <v>33</v>
      </c>
      <c r="AX438" s="12" t="s">
        <v>77</v>
      </c>
      <c r="AY438" s="218" t="s">
        <v>142</v>
      </c>
    </row>
    <row r="439" spans="2:65" s="13" customFormat="1" ht="11.25">
      <c r="B439" s="219"/>
      <c r="C439" s="220"/>
      <c r="D439" s="209" t="s">
        <v>151</v>
      </c>
      <c r="E439" s="221" t="s">
        <v>1</v>
      </c>
      <c r="F439" s="222" t="s">
        <v>157</v>
      </c>
      <c r="G439" s="220"/>
      <c r="H439" s="223">
        <v>30.958999999999996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151</v>
      </c>
      <c r="AU439" s="229" t="s">
        <v>149</v>
      </c>
      <c r="AV439" s="13" t="s">
        <v>87</v>
      </c>
      <c r="AW439" s="13" t="s">
        <v>33</v>
      </c>
      <c r="AX439" s="13" t="s">
        <v>85</v>
      </c>
      <c r="AY439" s="229" t="s">
        <v>142</v>
      </c>
    </row>
    <row r="440" spans="2:65" s="11" customFormat="1" ht="22.9" customHeight="1">
      <c r="B440" s="179"/>
      <c r="C440" s="180"/>
      <c r="D440" s="181" t="s">
        <v>76</v>
      </c>
      <c r="E440" s="192" t="s">
        <v>519</v>
      </c>
      <c r="F440" s="192" t="s">
        <v>520</v>
      </c>
      <c r="G440" s="180"/>
      <c r="H440" s="180"/>
      <c r="I440" s="183"/>
      <c r="J440" s="193">
        <f>BK440</f>
        <v>0</v>
      </c>
      <c r="K440" s="180"/>
      <c r="L440" s="184"/>
      <c r="M440" s="185"/>
      <c r="N440" s="186"/>
      <c r="O440" s="186"/>
      <c r="P440" s="187">
        <f>SUM(P441:P484)</f>
        <v>0</v>
      </c>
      <c r="Q440" s="186"/>
      <c r="R440" s="187">
        <f>SUM(R441:R484)</f>
        <v>0.25141999999999998</v>
      </c>
      <c r="S440" s="186"/>
      <c r="T440" s="188">
        <f>SUM(T441:T484)</f>
        <v>0.4914</v>
      </c>
      <c r="AR440" s="189" t="s">
        <v>149</v>
      </c>
      <c r="AT440" s="190" t="s">
        <v>76</v>
      </c>
      <c r="AU440" s="190" t="s">
        <v>85</v>
      </c>
      <c r="AY440" s="189" t="s">
        <v>142</v>
      </c>
      <c r="BK440" s="191">
        <f>SUM(BK441:BK484)</f>
        <v>0</v>
      </c>
    </row>
    <row r="441" spans="2:65" s="1" customFormat="1" ht="48" customHeight="1">
      <c r="B441" s="34"/>
      <c r="C441" s="194" t="s">
        <v>521</v>
      </c>
      <c r="D441" s="194" t="s">
        <v>144</v>
      </c>
      <c r="E441" s="195" t="s">
        <v>522</v>
      </c>
      <c r="F441" s="196" t="s">
        <v>523</v>
      </c>
      <c r="G441" s="197" t="s">
        <v>361</v>
      </c>
      <c r="H441" s="198">
        <v>1</v>
      </c>
      <c r="I441" s="199"/>
      <c r="J441" s="200">
        <f>ROUND(I441*H441,2)</f>
        <v>0</v>
      </c>
      <c r="K441" s="196" t="s">
        <v>1</v>
      </c>
      <c r="L441" s="38"/>
      <c r="M441" s="201" t="s">
        <v>1</v>
      </c>
      <c r="N441" s="202" t="s">
        <v>43</v>
      </c>
      <c r="O441" s="66"/>
      <c r="P441" s="203">
        <f>O441*H441</f>
        <v>0</v>
      </c>
      <c r="Q441" s="203">
        <v>0</v>
      </c>
      <c r="R441" s="203">
        <f>Q441*H441</f>
        <v>0</v>
      </c>
      <c r="S441" s="203">
        <v>0</v>
      </c>
      <c r="T441" s="204">
        <f>S441*H441</f>
        <v>0</v>
      </c>
      <c r="AR441" s="205" t="s">
        <v>241</v>
      </c>
      <c r="AT441" s="205" t="s">
        <v>144</v>
      </c>
      <c r="AU441" s="205" t="s">
        <v>149</v>
      </c>
      <c r="AY441" s="17" t="s">
        <v>142</v>
      </c>
      <c r="BE441" s="206">
        <f>IF(N441="základní",J441,0)</f>
        <v>0</v>
      </c>
      <c r="BF441" s="206">
        <f>IF(N441="snížená",J441,0)</f>
        <v>0</v>
      </c>
      <c r="BG441" s="206">
        <f>IF(N441="zákl. přenesená",J441,0)</f>
        <v>0</v>
      </c>
      <c r="BH441" s="206">
        <f>IF(N441="sníž. přenesená",J441,0)</f>
        <v>0</v>
      </c>
      <c r="BI441" s="206">
        <f>IF(N441="nulová",J441,0)</f>
        <v>0</v>
      </c>
      <c r="BJ441" s="17" t="s">
        <v>149</v>
      </c>
      <c r="BK441" s="206">
        <f>ROUND(I441*H441,2)</f>
        <v>0</v>
      </c>
      <c r="BL441" s="17" t="s">
        <v>241</v>
      </c>
      <c r="BM441" s="205" t="s">
        <v>524</v>
      </c>
    </row>
    <row r="442" spans="2:65" s="1" customFormat="1" ht="24" customHeight="1">
      <c r="B442" s="34"/>
      <c r="C442" s="194" t="s">
        <v>525</v>
      </c>
      <c r="D442" s="194" t="s">
        <v>144</v>
      </c>
      <c r="E442" s="195" t="s">
        <v>536</v>
      </c>
      <c r="F442" s="196" t="s">
        <v>537</v>
      </c>
      <c r="G442" s="197" t="s">
        <v>385</v>
      </c>
      <c r="H442" s="198">
        <v>7</v>
      </c>
      <c r="I442" s="199"/>
      <c r="J442" s="200">
        <f>ROUND(I442*H442,2)</f>
        <v>0</v>
      </c>
      <c r="K442" s="196" t="s">
        <v>160</v>
      </c>
      <c r="L442" s="38"/>
      <c r="M442" s="201" t="s">
        <v>1</v>
      </c>
      <c r="N442" s="202" t="s">
        <v>43</v>
      </c>
      <c r="O442" s="66"/>
      <c r="P442" s="203">
        <f>O442*H442</f>
        <v>0</v>
      </c>
      <c r="Q442" s="203">
        <v>0</v>
      </c>
      <c r="R442" s="203">
        <f>Q442*H442</f>
        <v>0</v>
      </c>
      <c r="S442" s="203">
        <v>0</v>
      </c>
      <c r="T442" s="204">
        <f>S442*H442</f>
        <v>0</v>
      </c>
      <c r="AR442" s="205" t="s">
        <v>241</v>
      </c>
      <c r="AT442" s="205" t="s">
        <v>144</v>
      </c>
      <c r="AU442" s="205" t="s">
        <v>149</v>
      </c>
      <c r="AY442" s="17" t="s">
        <v>142</v>
      </c>
      <c r="BE442" s="206">
        <f>IF(N442="základní",J442,0)</f>
        <v>0</v>
      </c>
      <c r="BF442" s="206">
        <f>IF(N442="snížená",J442,0)</f>
        <v>0</v>
      </c>
      <c r="BG442" s="206">
        <f>IF(N442="zákl. přenesená",J442,0)</f>
        <v>0</v>
      </c>
      <c r="BH442" s="206">
        <f>IF(N442="sníž. přenesená",J442,0)</f>
        <v>0</v>
      </c>
      <c r="BI442" s="206">
        <f>IF(N442="nulová",J442,0)</f>
        <v>0</v>
      </c>
      <c r="BJ442" s="17" t="s">
        <v>149</v>
      </c>
      <c r="BK442" s="206">
        <f>ROUND(I442*H442,2)</f>
        <v>0</v>
      </c>
      <c r="BL442" s="17" t="s">
        <v>241</v>
      </c>
      <c r="BM442" s="205" t="s">
        <v>538</v>
      </c>
    </row>
    <row r="443" spans="2:65" s="12" customFormat="1" ht="11.25">
      <c r="B443" s="207"/>
      <c r="C443" s="208"/>
      <c r="D443" s="209" t="s">
        <v>151</v>
      </c>
      <c r="E443" s="210" t="s">
        <v>1</v>
      </c>
      <c r="F443" s="211" t="s">
        <v>887</v>
      </c>
      <c r="G443" s="208"/>
      <c r="H443" s="212">
        <v>3</v>
      </c>
      <c r="I443" s="213"/>
      <c r="J443" s="208"/>
      <c r="K443" s="208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151</v>
      </c>
      <c r="AU443" s="218" t="s">
        <v>149</v>
      </c>
      <c r="AV443" s="12" t="s">
        <v>149</v>
      </c>
      <c r="AW443" s="12" t="s">
        <v>33</v>
      </c>
      <c r="AX443" s="12" t="s">
        <v>77</v>
      </c>
      <c r="AY443" s="218" t="s">
        <v>142</v>
      </c>
    </row>
    <row r="444" spans="2:65" s="12" customFormat="1" ht="11.25">
      <c r="B444" s="207"/>
      <c r="C444" s="208"/>
      <c r="D444" s="209" t="s">
        <v>151</v>
      </c>
      <c r="E444" s="210" t="s">
        <v>1</v>
      </c>
      <c r="F444" s="211" t="s">
        <v>540</v>
      </c>
      <c r="G444" s="208"/>
      <c r="H444" s="212">
        <v>4</v>
      </c>
      <c r="I444" s="213"/>
      <c r="J444" s="208"/>
      <c r="K444" s="208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151</v>
      </c>
      <c r="AU444" s="218" t="s">
        <v>149</v>
      </c>
      <c r="AV444" s="12" t="s">
        <v>149</v>
      </c>
      <c r="AW444" s="12" t="s">
        <v>33</v>
      </c>
      <c r="AX444" s="12" t="s">
        <v>77</v>
      </c>
      <c r="AY444" s="218" t="s">
        <v>142</v>
      </c>
    </row>
    <row r="445" spans="2:65" s="13" customFormat="1" ht="11.25">
      <c r="B445" s="219"/>
      <c r="C445" s="220"/>
      <c r="D445" s="209" t="s">
        <v>151</v>
      </c>
      <c r="E445" s="221" t="s">
        <v>1</v>
      </c>
      <c r="F445" s="222" t="s">
        <v>157</v>
      </c>
      <c r="G445" s="220"/>
      <c r="H445" s="223">
        <v>7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151</v>
      </c>
      <c r="AU445" s="229" t="s">
        <v>149</v>
      </c>
      <c r="AV445" s="13" t="s">
        <v>87</v>
      </c>
      <c r="AW445" s="13" t="s">
        <v>33</v>
      </c>
      <c r="AX445" s="13" t="s">
        <v>85</v>
      </c>
      <c r="AY445" s="229" t="s">
        <v>142</v>
      </c>
    </row>
    <row r="446" spans="2:65" s="1" customFormat="1" ht="24" customHeight="1">
      <c r="B446" s="34"/>
      <c r="C446" s="251" t="s">
        <v>531</v>
      </c>
      <c r="D446" s="251" t="s">
        <v>343</v>
      </c>
      <c r="E446" s="252" t="s">
        <v>542</v>
      </c>
      <c r="F446" s="253" t="s">
        <v>543</v>
      </c>
      <c r="G446" s="254" t="s">
        <v>385</v>
      </c>
      <c r="H446" s="255">
        <v>3</v>
      </c>
      <c r="I446" s="256"/>
      <c r="J446" s="257">
        <f>ROUND(I446*H446,2)</f>
        <v>0</v>
      </c>
      <c r="K446" s="253" t="s">
        <v>160</v>
      </c>
      <c r="L446" s="258"/>
      <c r="M446" s="259" t="s">
        <v>1</v>
      </c>
      <c r="N446" s="260" t="s">
        <v>43</v>
      </c>
      <c r="O446" s="66"/>
      <c r="P446" s="203">
        <f>O446*H446</f>
        <v>0</v>
      </c>
      <c r="Q446" s="203">
        <v>1.4999999999999999E-2</v>
      </c>
      <c r="R446" s="203">
        <f>Q446*H446</f>
        <v>4.4999999999999998E-2</v>
      </c>
      <c r="S446" s="203">
        <v>0</v>
      </c>
      <c r="T446" s="204">
        <f>S446*H446</f>
        <v>0</v>
      </c>
      <c r="AR446" s="205" t="s">
        <v>342</v>
      </c>
      <c r="AT446" s="205" t="s">
        <v>343</v>
      </c>
      <c r="AU446" s="205" t="s">
        <v>149</v>
      </c>
      <c r="AY446" s="17" t="s">
        <v>142</v>
      </c>
      <c r="BE446" s="206">
        <f>IF(N446="základní",J446,0)</f>
        <v>0</v>
      </c>
      <c r="BF446" s="206">
        <f>IF(N446="snížená",J446,0)</f>
        <v>0</v>
      </c>
      <c r="BG446" s="206">
        <f>IF(N446="zákl. přenesená",J446,0)</f>
        <v>0</v>
      </c>
      <c r="BH446" s="206">
        <f>IF(N446="sníž. přenesená",J446,0)</f>
        <v>0</v>
      </c>
      <c r="BI446" s="206">
        <f>IF(N446="nulová",J446,0)</f>
        <v>0</v>
      </c>
      <c r="BJ446" s="17" t="s">
        <v>149</v>
      </c>
      <c r="BK446" s="206">
        <f>ROUND(I446*H446,2)</f>
        <v>0</v>
      </c>
      <c r="BL446" s="17" t="s">
        <v>241</v>
      </c>
      <c r="BM446" s="205" t="s">
        <v>544</v>
      </c>
    </row>
    <row r="447" spans="2:65" s="12" customFormat="1" ht="11.25">
      <c r="B447" s="207"/>
      <c r="C447" s="208"/>
      <c r="D447" s="209" t="s">
        <v>151</v>
      </c>
      <c r="E447" s="210" t="s">
        <v>1</v>
      </c>
      <c r="F447" s="211" t="s">
        <v>1014</v>
      </c>
      <c r="G447" s="208"/>
      <c r="H447" s="212">
        <v>2</v>
      </c>
      <c r="I447" s="213"/>
      <c r="J447" s="208"/>
      <c r="K447" s="208"/>
      <c r="L447" s="214"/>
      <c r="M447" s="215"/>
      <c r="N447" s="216"/>
      <c r="O447" s="216"/>
      <c r="P447" s="216"/>
      <c r="Q447" s="216"/>
      <c r="R447" s="216"/>
      <c r="S447" s="216"/>
      <c r="T447" s="217"/>
      <c r="AT447" s="218" t="s">
        <v>151</v>
      </c>
      <c r="AU447" s="218" t="s">
        <v>149</v>
      </c>
      <c r="AV447" s="12" t="s">
        <v>149</v>
      </c>
      <c r="AW447" s="12" t="s">
        <v>33</v>
      </c>
      <c r="AX447" s="12" t="s">
        <v>77</v>
      </c>
      <c r="AY447" s="218" t="s">
        <v>142</v>
      </c>
    </row>
    <row r="448" spans="2:65" s="12" customFormat="1" ht="11.25">
      <c r="B448" s="207"/>
      <c r="C448" s="208"/>
      <c r="D448" s="209" t="s">
        <v>151</v>
      </c>
      <c r="E448" s="210" t="s">
        <v>1</v>
      </c>
      <c r="F448" s="211" t="s">
        <v>508</v>
      </c>
      <c r="G448" s="208"/>
      <c r="H448" s="212">
        <v>1</v>
      </c>
      <c r="I448" s="213"/>
      <c r="J448" s="208"/>
      <c r="K448" s="208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151</v>
      </c>
      <c r="AU448" s="218" t="s">
        <v>149</v>
      </c>
      <c r="AV448" s="12" t="s">
        <v>149</v>
      </c>
      <c r="AW448" s="12" t="s">
        <v>33</v>
      </c>
      <c r="AX448" s="12" t="s">
        <v>77</v>
      </c>
      <c r="AY448" s="218" t="s">
        <v>142</v>
      </c>
    </row>
    <row r="449" spans="2:65" s="13" customFormat="1" ht="11.25">
      <c r="B449" s="219"/>
      <c r="C449" s="220"/>
      <c r="D449" s="209" t="s">
        <v>151</v>
      </c>
      <c r="E449" s="221" t="s">
        <v>1</v>
      </c>
      <c r="F449" s="222" t="s">
        <v>157</v>
      </c>
      <c r="G449" s="220"/>
      <c r="H449" s="223">
        <v>3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AT449" s="229" t="s">
        <v>151</v>
      </c>
      <c r="AU449" s="229" t="s">
        <v>149</v>
      </c>
      <c r="AV449" s="13" t="s">
        <v>87</v>
      </c>
      <c r="AW449" s="13" t="s">
        <v>33</v>
      </c>
      <c r="AX449" s="13" t="s">
        <v>85</v>
      </c>
      <c r="AY449" s="229" t="s">
        <v>142</v>
      </c>
    </row>
    <row r="450" spans="2:65" s="1" customFormat="1" ht="24" customHeight="1">
      <c r="B450" s="34"/>
      <c r="C450" s="251" t="s">
        <v>535</v>
      </c>
      <c r="D450" s="251" t="s">
        <v>343</v>
      </c>
      <c r="E450" s="252" t="s">
        <v>554</v>
      </c>
      <c r="F450" s="253" t="s">
        <v>1015</v>
      </c>
      <c r="G450" s="254" t="s">
        <v>385</v>
      </c>
      <c r="H450" s="255">
        <v>1</v>
      </c>
      <c r="I450" s="256"/>
      <c r="J450" s="257">
        <f>ROUND(I450*H450,2)</f>
        <v>0</v>
      </c>
      <c r="K450" s="253" t="s">
        <v>160</v>
      </c>
      <c r="L450" s="258"/>
      <c r="M450" s="259" t="s">
        <v>1</v>
      </c>
      <c r="N450" s="260" t="s">
        <v>43</v>
      </c>
      <c r="O450" s="66"/>
      <c r="P450" s="203">
        <f>O450*H450</f>
        <v>0</v>
      </c>
      <c r="Q450" s="203">
        <v>1.8499999999999999E-2</v>
      </c>
      <c r="R450" s="203">
        <f>Q450*H450</f>
        <v>1.8499999999999999E-2</v>
      </c>
      <c r="S450" s="203">
        <v>0</v>
      </c>
      <c r="T450" s="204">
        <f>S450*H450</f>
        <v>0</v>
      </c>
      <c r="AR450" s="205" t="s">
        <v>342</v>
      </c>
      <c r="AT450" s="205" t="s">
        <v>343</v>
      </c>
      <c r="AU450" s="205" t="s">
        <v>149</v>
      </c>
      <c r="AY450" s="17" t="s">
        <v>142</v>
      </c>
      <c r="BE450" s="206">
        <f>IF(N450="základní",J450,0)</f>
        <v>0</v>
      </c>
      <c r="BF450" s="206">
        <f>IF(N450="snížená",J450,0)</f>
        <v>0</v>
      </c>
      <c r="BG450" s="206">
        <f>IF(N450="zákl. přenesená",J450,0)</f>
        <v>0</v>
      </c>
      <c r="BH450" s="206">
        <f>IF(N450="sníž. přenesená",J450,0)</f>
        <v>0</v>
      </c>
      <c r="BI450" s="206">
        <f>IF(N450="nulová",J450,0)</f>
        <v>0</v>
      </c>
      <c r="BJ450" s="17" t="s">
        <v>149</v>
      </c>
      <c r="BK450" s="206">
        <f>ROUND(I450*H450,2)</f>
        <v>0</v>
      </c>
      <c r="BL450" s="17" t="s">
        <v>241</v>
      </c>
      <c r="BM450" s="205" t="s">
        <v>1016</v>
      </c>
    </row>
    <row r="451" spans="2:65" s="12" customFormat="1" ht="11.25">
      <c r="B451" s="207"/>
      <c r="C451" s="208"/>
      <c r="D451" s="209" t="s">
        <v>151</v>
      </c>
      <c r="E451" s="210" t="s">
        <v>1</v>
      </c>
      <c r="F451" s="211" t="s">
        <v>1017</v>
      </c>
      <c r="G451" s="208"/>
      <c r="H451" s="212">
        <v>1</v>
      </c>
      <c r="I451" s="213"/>
      <c r="J451" s="208"/>
      <c r="K451" s="208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151</v>
      </c>
      <c r="AU451" s="218" t="s">
        <v>149</v>
      </c>
      <c r="AV451" s="12" t="s">
        <v>149</v>
      </c>
      <c r="AW451" s="12" t="s">
        <v>33</v>
      </c>
      <c r="AX451" s="12" t="s">
        <v>77</v>
      </c>
      <c r="AY451" s="218" t="s">
        <v>142</v>
      </c>
    </row>
    <row r="452" spans="2:65" s="13" customFormat="1" ht="11.25">
      <c r="B452" s="219"/>
      <c r="C452" s="220"/>
      <c r="D452" s="209" t="s">
        <v>151</v>
      </c>
      <c r="E452" s="221" t="s">
        <v>1</v>
      </c>
      <c r="F452" s="222" t="s">
        <v>157</v>
      </c>
      <c r="G452" s="220"/>
      <c r="H452" s="223">
        <v>1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151</v>
      </c>
      <c r="AU452" s="229" t="s">
        <v>149</v>
      </c>
      <c r="AV452" s="13" t="s">
        <v>87</v>
      </c>
      <c r="AW452" s="13" t="s">
        <v>33</v>
      </c>
      <c r="AX452" s="13" t="s">
        <v>85</v>
      </c>
      <c r="AY452" s="229" t="s">
        <v>142</v>
      </c>
    </row>
    <row r="453" spans="2:65" s="1" customFormat="1" ht="24" customHeight="1">
      <c r="B453" s="34"/>
      <c r="C453" s="251" t="s">
        <v>541</v>
      </c>
      <c r="D453" s="251" t="s">
        <v>343</v>
      </c>
      <c r="E453" s="252" t="s">
        <v>547</v>
      </c>
      <c r="F453" s="253" t="s">
        <v>548</v>
      </c>
      <c r="G453" s="254" t="s">
        <v>385</v>
      </c>
      <c r="H453" s="255">
        <v>3</v>
      </c>
      <c r="I453" s="256"/>
      <c r="J453" s="257">
        <f>ROUND(I453*H453,2)</f>
        <v>0</v>
      </c>
      <c r="K453" s="253" t="s">
        <v>160</v>
      </c>
      <c r="L453" s="258"/>
      <c r="M453" s="259" t="s">
        <v>1</v>
      </c>
      <c r="N453" s="260" t="s">
        <v>43</v>
      </c>
      <c r="O453" s="66"/>
      <c r="P453" s="203">
        <f>O453*H453</f>
        <v>0</v>
      </c>
      <c r="Q453" s="203">
        <v>2.1000000000000001E-2</v>
      </c>
      <c r="R453" s="203">
        <f>Q453*H453</f>
        <v>6.3E-2</v>
      </c>
      <c r="S453" s="203">
        <v>0</v>
      </c>
      <c r="T453" s="204">
        <f>S453*H453</f>
        <v>0</v>
      </c>
      <c r="AR453" s="205" t="s">
        <v>342</v>
      </c>
      <c r="AT453" s="205" t="s">
        <v>343</v>
      </c>
      <c r="AU453" s="205" t="s">
        <v>149</v>
      </c>
      <c r="AY453" s="17" t="s">
        <v>142</v>
      </c>
      <c r="BE453" s="206">
        <f>IF(N453="základní",J453,0)</f>
        <v>0</v>
      </c>
      <c r="BF453" s="206">
        <f>IF(N453="snížená",J453,0)</f>
        <v>0</v>
      </c>
      <c r="BG453" s="206">
        <f>IF(N453="zákl. přenesená",J453,0)</f>
        <v>0</v>
      </c>
      <c r="BH453" s="206">
        <f>IF(N453="sníž. přenesená",J453,0)</f>
        <v>0</v>
      </c>
      <c r="BI453" s="206">
        <f>IF(N453="nulová",J453,0)</f>
        <v>0</v>
      </c>
      <c r="BJ453" s="17" t="s">
        <v>149</v>
      </c>
      <c r="BK453" s="206">
        <f>ROUND(I453*H453,2)</f>
        <v>0</v>
      </c>
      <c r="BL453" s="17" t="s">
        <v>241</v>
      </c>
      <c r="BM453" s="205" t="s">
        <v>549</v>
      </c>
    </row>
    <row r="454" spans="2:65" s="12" customFormat="1" ht="11.25">
      <c r="B454" s="207"/>
      <c r="C454" s="208"/>
      <c r="D454" s="209" t="s">
        <v>151</v>
      </c>
      <c r="E454" s="210" t="s">
        <v>1</v>
      </c>
      <c r="F454" s="211" t="s">
        <v>550</v>
      </c>
      <c r="G454" s="208"/>
      <c r="H454" s="212">
        <v>1</v>
      </c>
      <c r="I454" s="213"/>
      <c r="J454" s="208"/>
      <c r="K454" s="208"/>
      <c r="L454" s="214"/>
      <c r="M454" s="215"/>
      <c r="N454" s="216"/>
      <c r="O454" s="216"/>
      <c r="P454" s="216"/>
      <c r="Q454" s="216"/>
      <c r="R454" s="216"/>
      <c r="S454" s="216"/>
      <c r="T454" s="217"/>
      <c r="AT454" s="218" t="s">
        <v>151</v>
      </c>
      <c r="AU454" s="218" t="s">
        <v>149</v>
      </c>
      <c r="AV454" s="12" t="s">
        <v>149</v>
      </c>
      <c r="AW454" s="12" t="s">
        <v>33</v>
      </c>
      <c r="AX454" s="12" t="s">
        <v>77</v>
      </c>
      <c r="AY454" s="218" t="s">
        <v>142</v>
      </c>
    </row>
    <row r="455" spans="2:65" s="12" customFormat="1" ht="11.25">
      <c r="B455" s="207"/>
      <c r="C455" s="208"/>
      <c r="D455" s="209" t="s">
        <v>151</v>
      </c>
      <c r="E455" s="210" t="s">
        <v>1</v>
      </c>
      <c r="F455" s="211" t="s">
        <v>551</v>
      </c>
      <c r="G455" s="208"/>
      <c r="H455" s="212">
        <v>1</v>
      </c>
      <c r="I455" s="213"/>
      <c r="J455" s="208"/>
      <c r="K455" s="208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151</v>
      </c>
      <c r="AU455" s="218" t="s">
        <v>149</v>
      </c>
      <c r="AV455" s="12" t="s">
        <v>149</v>
      </c>
      <c r="AW455" s="12" t="s">
        <v>33</v>
      </c>
      <c r="AX455" s="12" t="s">
        <v>77</v>
      </c>
      <c r="AY455" s="218" t="s">
        <v>142</v>
      </c>
    </row>
    <row r="456" spans="2:65" s="12" customFormat="1" ht="11.25">
      <c r="B456" s="207"/>
      <c r="C456" s="208"/>
      <c r="D456" s="209" t="s">
        <v>151</v>
      </c>
      <c r="E456" s="210" t="s">
        <v>1</v>
      </c>
      <c r="F456" s="211" t="s">
        <v>552</v>
      </c>
      <c r="G456" s="208"/>
      <c r="H456" s="212">
        <v>1</v>
      </c>
      <c r="I456" s="213"/>
      <c r="J456" s="208"/>
      <c r="K456" s="208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151</v>
      </c>
      <c r="AU456" s="218" t="s">
        <v>149</v>
      </c>
      <c r="AV456" s="12" t="s">
        <v>149</v>
      </c>
      <c r="AW456" s="12" t="s">
        <v>33</v>
      </c>
      <c r="AX456" s="12" t="s">
        <v>77</v>
      </c>
      <c r="AY456" s="218" t="s">
        <v>142</v>
      </c>
    </row>
    <row r="457" spans="2:65" s="13" customFormat="1" ht="11.25">
      <c r="B457" s="219"/>
      <c r="C457" s="220"/>
      <c r="D457" s="209" t="s">
        <v>151</v>
      </c>
      <c r="E457" s="221" t="s">
        <v>1</v>
      </c>
      <c r="F457" s="222" t="s">
        <v>157</v>
      </c>
      <c r="G457" s="220"/>
      <c r="H457" s="223">
        <v>3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151</v>
      </c>
      <c r="AU457" s="229" t="s">
        <v>149</v>
      </c>
      <c r="AV457" s="13" t="s">
        <v>87</v>
      </c>
      <c r="AW457" s="13" t="s">
        <v>33</v>
      </c>
      <c r="AX457" s="13" t="s">
        <v>85</v>
      </c>
      <c r="AY457" s="229" t="s">
        <v>142</v>
      </c>
    </row>
    <row r="458" spans="2:65" s="1" customFormat="1" ht="16.5" customHeight="1">
      <c r="B458" s="34"/>
      <c r="C458" s="194" t="s">
        <v>546</v>
      </c>
      <c r="D458" s="194" t="s">
        <v>144</v>
      </c>
      <c r="E458" s="195" t="s">
        <v>558</v>
      </c>
      <c r="F458" s="196" t="s">
        <v>559</v>
      </c>
      <c r="G458" s="197" t="s">
        <v>385</v>
      </c>
      <c r="H458" s="198">
        <v>7</v>
      </c>
      <c r="I458" s="199"/>
      <c r="J458" s="200">
        <f>ROUND(I458*H458,2)</f>
        <v>0</v>
      </c>
      <c r="K458" s="196" t="s">
        <v>160</v>
      </c>
      <c r="L458" s="38"/>
      <c r="M458" s="201" t="s">
        <v>1</v>
      </c>
      <c r="N458" s="202" t="s">
        <v>43</v>
      </c>
      <c r="O458" s="66"/>
      <c r="P458" s="203">
        <f>O458*H458</f>
        <v>0</v>
      </c>
      <c r="Q458" s="203">
        <v>0</v>
      </c>
      <c r="R458" s="203">
        <f>Q458*H458</f>
        <v>0</v>
      </c>
      <c r="S458" s="203">
        <v>0</v>
      </c>
      <c r="T458" s="204">
        <f>S458*H458</f>
        <v>0</v>
      </c>
      <c r="AR458" s="205" t="s">
        <v>241</v>
      </c>
      <c r="AT458" s="205" t="s">
        <v>144</v>
      </c>
      <c r="AU458" s="205" t="s">
        <v>149</v>
      </c>
      <c r="AY458" s="17" t="s">
        <v>142</v>
      </c>
      <c r="BE458" s="206">
        <f>IF(N458="základní",J458,0)</f>
        <v>0</v>
      </c>
      <c r="BF458" s="206">
        <f>IF(N458="snížená",J458,0)</f>
        <v>0</v>
      </c>
      <c r="BG458" s="206">
        <f>IF(N458="zákl. přenesená",J458,0)</f>
        <v>0</v>
      </c>
      <c r="BH458" s="206">
        <f>IF(N458="sníž. přenesená",J458,0)</f>
        <v>0</v>
      </c>
      <c r="BI458" s="206">
        <f>IF(N458="nulová",J458,0)</f>
        <v>0</v>
      </c>
      <c r="BJ458" s="17" t="s">
        <v>149</v>
      </c>
      <c r="BK458" s="206">
        <f>ROUND(I458*H458,2)</f>
        <v>0</v>
      </c>
      <c r="BL458" s="17" t="s">
        <v>241</v>
      </c>
      <c r="BM458" s="205" t="s">
        <v>560</v>
      </c>
    </row>
    <row r="459" spans="2:65" s="12" customFormat="1" ht="11.25">
      <c r="B459" s="207"/>
      <c r="C459" s="208"/>
      <c r="D459" s="209" t="s">
        <v>151</v>
      </c>
      <c r="E459" s="210" t="s">
        <v>1</v>
      </c>
      <c r="F459" s="211" t="s">
        <v>887</v>
      </c>
      <c r="G459" s="208"/>
      <c r="H459" s="212">
        <v>3</v>
      </c>
      <c r="I459" s="213"/>
      <c r="J459" s="208"/>
      <c r="K459" s="208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151</v>
      </c>
      <c r="AU459" s="218" t="s">
        <v>149</v>
      </c>
      <c r="AV459" s="12" t="s">
        <v>149</v>
      </c>
      <c r="AW459" s="12" t="s">
        <v>33</v>
      </c>
      <c r="AX459" s="12" t="s">
        <v>77</v>
      </c>
      <c r="AY459" s="218" t="s">
        <v>142</v>
      </c>
    </row>
    <row r="460" spans="2:65" s="12" customFormat="1" ht="11.25">
      <c r="B460" s="207"/>
      <c r="C460" s="208"/>
      <c r="D460" s="209" t="s">
        <v>151</v>
      </c>
      <c r="E460" s="210" t="s">
        <v>1</v>
      </c>
      <c r="F460" s="211" t="s">
        <v>540</v>
      </c>
      <c r="G460" s="208"/>
      <c r="H460" s="212">
        <v>4</v>
      </c>
      <c r="I460" s="213"/>
      <c r="J460" s="208"/>
      <c r="K460" s="208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151</v>
      </c>
      <c r="AU460" s="218" t="s">
        <v>149</v>
      </c>
      <c r="AV460" s="12" t="s">
        <v>149</v>
      </c>
      <c r="AW460" s="12" t="s">
        <v>33</v>
      </c>
      <c r="AX460" s="12" t="s">
        <v>77</v>
      </c>
      <c r="AY460" s="218" t="s">
        <v>142</v>
      </c>
    </row>
    <row r="461" spans="2:65" s="13" customFormat="1" ht="11.25">
      <c r="B461" s="219"/>
      <c r="C461" s="220"/>
      <c r="D461" s="209" t="s">
        <v>151</v>
      </c>
      <c r="E461" s="221" t="s">
        <v>1</v>
      </c>
      <c r="F461" s="222" t="s">
        <v>157</v>
      </c>
      <c r="G461" s="220"/>
      <c r="H461" s="223">
        <v>7</v>
      </c>
      <c r="I461" s="224"/>
      <c r="J461" s="220"/>
      <c r="K461" s="220"/>
      <c r="L461" s="225"/>
      <c r="M461" s="226"/>
      <c r="N461" s="227"/>
      <c r="O461" s="227"/>
      <c r="P461" s="227"/>
      <c r="Q461" s="227"/>
      <c r="R461" s="227"/>
      <c r="S461" s="227"/>
      <c r="T461" s="228"/>
      <c r="AT461" s="229" t="s">
        <v>151</v>
      </c>
      <c r="AU461" s="229" t="s">
        <v>149</v>
      </c>
      <c r="AV461" s="13" t="s">
        <v>87</v>
      </c>
      <c r="AW461" s="13" t="s">
        <v>33</v>
      </c>
      <c r="AX461" s="13" t="s">
        <v>85</v>
      </c>
      <c r="AY461" s="229" t="s">
        <v>142</v>
      </c>
    </row>
    <row r="462" spans="2:65" s="1" customFormat="1" ht="24" customHeight="1">
      <c r="B462" s="34"/>
      <c r="C462" s="251" t="s">
        <v>553</v>
      </c>
      <c r="D462" s="251" t="s">
        <v>343</v>
      </c>
      <c r="E462" s="252" t="s">
        <v>562</v>
      </c>
      <c r="F462" s="253" t="s">
        <v>563</v>
      </c>
      <c r="G462" s="254" t="s">
        <v>385</v>
      </c>
      <c r="H462" s="255">
        <v>7</v>
      </c>
      <c r="I462" s="256"/>
      <c r="J462" s="257">
        <f>ROUND(I462*H462,2)</f>
        <v>0</v>
      </c>
      <c r="K462" s="253" t="s">
        <v>160</v>
      </c>
      <c r="L462" s="258"/>
      <c r="M462" s="259" t="s">
        <v>1</v>
      </c>
      <c r="N462" s="260" t="s">
        <v>43</v>
      </c>
      <c r="O462" s="66"/>
      <c r="P462" s="203">
        <f>O462*H462</f>
        <v>0</v>
      </c>
      <c r="Q462" s="203">
        <v>1.1999999999999999E-3</v>
      </c>
      <c r="R462" s="203">
        <f>Q462*H462</f>
        <v>8.3999999999999995E-3</v>
      </c>
      <c r="S462" s="203">
        <v>0</v>
      </c>
      <c r="T462" s="204">
        <f>S462*H462</f>
        <v>0</v>
      </c>
      <c r="AR462" s="205" t="s">
        <v>342</v>
      </c>
      <c r="AT462" s="205" t="s">
        <v>343</v>
      </c>
      <c r="AU462" s="205" t="s">
        <v>149</v>
      </c>
      <c r="AY462" s="17" t="s">
        <v>142</v>
      </c>
      <c r="BE462" s="206">
        <f>IF(N462="základní",J462,0)</f>
        <v>0</v>
      </c>
      <c r="BF462" s="206">
        <f>IF(N462="snížená",J462,0)</f>
        <v>0</v>
      </c>
      <c r="BG462" s="206">
        <f>IF(N462="zákl. přenesená",J462,0)</f>
        <v>0</v>
      </c>
      <c r="BH462" s="206">
        <f>IF(N462="sníž. přenesená",J462,0)</f>
        <v>0</v>
      </c>
      <c r="BI462" s="206">
        <f>IF(N462="nulová",J462,0)</f>
        <v>0</v>
      </c>
      <c r="BJ462" s="17" t="s">
        <v>149</v>
      </c>
      <c r="BK462" s="206">
        <f>ROUND(I462*H462,2)</f>
        <v>0</v>
      </c>
      <c r="BL462" s="17" t="s">
        <v>241</v>
      </c>
      <c r="BM462" s="205" t="s">
        <v>564</v>
      </c>
    </row>
    <row r="463" spans="2:65" s="12" customFormat="1" ht="11.25">
      <c r="B463" s="207"/>
      <c r="C463" s="208"/>
      <c r="D463" s="209" t="s">
        <v>151</v>
      </c>
      <c r="E463" s="210" t="s">
        <v>1</v>
      </c>
      <c r="F463" s="211" t="s">
        <v>887</v>
      </c>
      <c r="G463" s="208"/>
      <c r="H463" s="212">
        <v>3</v>
      </c>
      <c r="I463" s="213"/>
      <c r="J463" s="208"/>
      <c r="K463" s="208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151</v>
      </c>
      <c r="AU463" s="218" t="s">
        <v>149</v>
      </c>
      <c r="AV463" s="12" t="s">
        <v>149</v>
      </c>
      <c r="AW463" s="12" t="s">
        <v>33</v>
      </c>
      <c r="AX463" s="12" t="s">
        <v>77</v>
      </c>
      <c r="AY463" s="218" t="s">
        <v>142</v>
      </c>
    </row>
    <row r="464" spans="2:65" s="12" customFormat="1" ht="11.25">
      <c r="B464" s="207"/>
      <c r="C464" s="208"/>
      <c r="D464" s="209" t="s">
        <v>151</v>
      </c>
      <c r="E464" s="210" t="s">
        <v>1</v>
      </c>
      <c r="F464" s="211" t="s">
        <v>540</v>
      </c>
      <c r="G464" s="208"/>
      <c r="H464" s="212">
        <v>4</v>
      </c>
      <c r="I464" s="213"/>
      <c r="J464" s="208"/>
      <c r="K464" s="208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151</v>
      </c>
      <c r="AU464" s="218" t="s">
        <v>149</v>
      </c>
      <c r="AV464" s="12" t="s">
        <v>149</v>
      </c>
      <c r="AW464" s="12" t="s">
        <v>33</v>
      </c>
      <c r="AX464" s="12" t="s">
        <v>77</v>
      </c>
      <c r="AY464" s="218" t="s">
        <v>142</v>
      </c>
    </row>
    <row r="465" spans="2:65" s="13" customFormat="1" ht="11.25">
      <c r="B465" s="219"/>
      <c r="C465" s="220"/>
      <c r="D465" s="209" t="s">
        <v>151</v>
      </c>
      <c r="E465" s="221" t="s">
        <v>1</v>
      </c>
      <c r="F465" s="222" t="s">
        <v>157</v>
      </c>
      <c r="G465" s="220"/>
      <c r="H465" s="223">
        <v>7</v>
      </c>
      <c r="I465" s="224"/>
      <c r="J465" s="220"/>
      <c r="K465" s="220"/>
      <c r="L465" s="225"/>
      <c r="M465" s="226"/>
      <c r="N465" s="227"/>
      <c r="O465" s="227"/>
      <c r="P465" s="227"/>
      <c r="Q465" s="227"/>
      <c r="R465" s="227"/>
      <c r="S465" s="227"/>
      <c r="T465" s="228"/>
      <c r="AT465" s="229" t="s">
        <v>151</v>
      </c>
      <c r="AU465" s="229" t="s">
        <v>149</v>
      </c>
      <c r="AV465" s="13" t="s">
        <v>87</v>
      </c>
      <c r="AW465" s="13" t="s">
        <v>33</v>
      </c>
      <c r="AX465" s="13" t="s">
        <v>85</v>
      </c>
      <c r="AY465" s="229" t="s">
        <v>142</v>
      </c>
    </row>
    <row r="466" spans="2:65" s="1" customFormat="1" ht="24" customHeight="1">
      <c r="B466" s="34"/>
      <c r="C466" s="194" t="s">
        <v>557</v>
      </c>
      <c r="D466" s="194" t="s">
        <v>144</v>
      </c>
      <c r="E466" s="195" t="s">
        <v>566</v>
      </c>
      <c r="F466" s="196" t="s">
        <v>567</v>
      </c>
      <c r="G466" s="197" t="s">
        <v>385</v>
      </c>
      <c r="H466" s="198">
        <v>7</v>
      </c>
      <c r="I466" s="199"/>
      <c r="J466" s="200">
        <f>ROUND(I466*H466,2)</f>
        <v>0</v>
      </c>
      <c r="K466" s="196" t="s">
        <v>160</v>
      </c>
      <c r="L466" s="38"/>
      <c r="M466" s="201" t="s">
        <v>1</v>
      </c>
      <c r="N466" s="202" t="s">
        <v>43</v>
      </c>
      <c r="O466" s="66"/>
      <c r="P466" s="203">
        <f>O466*H466</f>
        <v>0</v>
      </c>
      <c r="Q466" s="203">
        <v>4.6999999999999999E-4</v>
      </c>
      <c r="R466" s="203">
        <f>Q466*H466</f>
        <v>3.29E-3</v>
      </c>
      <c r="S466" s="203">
        <v>0</v>
      </c>
      <c r="T466" s="204">
        <f>S466*H466</f>
        <v>0</v>
      </c>
      <c r="AR466" s="205" t="s">
        <v>241</v>
      </c>
      <c r="AT466" s="205" t="s">
        <v>144</v>
      </c>
      <c r="AU466" s="205" t="s">
        <v>149</v>
      </c>
      <c r="AY466" s="17" t="s">
        <v>142</v>
      </c>
      <c r="BE466" s="206">
        <f>IF(N466="základní",J466,0)</f>
        <v>0</v>
      </c>
      <c r="BF466" s="206">
        <f>IF(N466="snížená",J466,0)</f>
        <v>0</v>
      </c>
      <c r="BG466" s="206">
        <f>IF(N466="zákl. přenesená",J466,0)</f>
        <v>0</v>
      </c>
      <c r="BH466" s="206">
        <f>IF(N466="sníž. přenesená",J466,0)</f>
        <v>0</v>
      </c>
      <c r="BI466" s="206">
        <f>IF(N466="nulová",J466,0)</f>
        <v>0</v>
      </c>
      <c r="BJ466" s="17" t="s">
        <v>149</v>
      </c>
      <c r="BK466" s="206">
        <f>ROUND(I466*H466,2)</f>
        <v>0</v>
      </c>
      <c r="BL466" s="17" t="s">
        <v>241</v>
      </c>
      <c r="BM466" s="205" t="s">
        <v>568</v>
      </c>
    </row>
    <row r="467" spans="2:65" s="12" customFormat="1" ht="11.25">
      <c r="B467" s="207"/>
      <c r="C467" s="208"/>
      <c r="D467" s="209" t="s">
        <v>151</v>
      </c>
      <c r="E467" s="210" t="s">
        <v>1</v>
      </c>
      <c r="F467" s="211" t="s">
        <v>887</v>
      </c>
      <c r="G467" s="208"/>
      <c r="H467" s="212">
        <v>3</v>
      </c>
      <c r="I467" s="213"/>
      <c r="J467" s="208"/>
      <c r="K467" s="208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151</v>
      </c>
      <c r="AU467" s="218" t="s">
        <v>149</v>
      </c>
      <c r="AV467" s="12" t="s">
        <v>149</v>
      </c>
      <c r="AW467" s="12" t="s">
        <v>33</v>
      </c>
      <c r="AX467" s="12" t="s">
        <v>77</v>
      </c>
      <c r="AY467" s="218" t="s">
        <v>142</v>
      </c>
    </row>
    <row r="468" spans="2:65" s="12" customFormat="1" ht="11.25">
      <c r="B468" s="207"/>
      <c r="C468" s="208"/>
      <c r="D468" s="209" t="s">
        <v>151</v>
      </c>
      <c r="E468" s="210" t="s">
        <v>1</v>
      </c>
      <c r="F468" s="211" t="s">
        <v>540</v>
      </c>
      <c r="G468" s="208"/>
      <c r="H468" s="212">
        <v>4</v>
      </c>
      <c r="I468" s="213"/>
      <c r="J468" s="208"/>
      <c r="K468" s="208"/>
      <c r="L468" s="214"/>
      <c r="M468" s="215"/>
      <c r="N468" s="216"/>
      <c r="O468" s="216"/>
      <c r="P468" s="216"/>
      <c r="Q468" s="216"/>
      <c r="R468" s="216"/>
      <c r="S468" s="216"/>
      <c r="T468" s="217"/>
      <c r="AT468" s="218" t="s">
        <v>151</v>
      </c>
      <c r="AU468" s="218" t="s">
        <v>149</v>
      </c>
      <c r="AV468" s="12" t="s">
        <v>149</v>
      </c>
      <c r="AW468" s="12" t="s">
        <v>33</v>
      </c>
      <c r="AX468" s="12" t="s">
        <v>77</v>
      </c>
      <c r="AY468" s="218" t="s">
        <v>142</v>
      </c>
    </row>
    <row r="469" spans="2:65" s="13" customFormat="1" ht="11.25">
      <c r="B469" s="219"/>
      <c r="C469" s="220"/>
      <c r="D469" s="209" t="s">
        <v>151</v>
      </c>
      <c r="E469" s="221" t="s">
        <v>1</v>
      </c>
      <c r="F469" s="222" t="s">
        <v>157</v>
      </c>
      <c r="G469" s="220"/>
      <c r="H469" s="223">
        <v>7</v>
      </c>
      <c r="I469" s="224"/>
      <c r="J469" s="220"/>
      <c r="K469" s="220"/>
      <c r="L469" s="225"/>
      <c r="M469" s="226"/>
      <c r="N469" s="227"/>
      <c r="O469" s="227"/>
      <c r="P469" s="227"/>
      <c r="Q469" s="227"/>
      <c r="R469" s="227"/>
      <c r="S469" s="227"/>
      <c r="T469" s="228"/>
      <c r="AT469" s="229" t="s">
        <v>151</v>
      </c>
      <c r="AU469" s="229" t="s">
        <v>149</v>
      </c>
      <c r="AV469" s="13" t="s">
        <v>87</v>
      </c>
      <c r="AW469" s="13" t="s">
        <v>33</v>
      </c>
      <c r="AX469" s="13" t="s">
        <v>85</v>
      </c>
      <c r="AY469" s="229" t="s">
        <v>142</v>
      </c>
    </row>
    <row r="470" spans="2:65" s="1" customFormat="1" ht="24" customHeight="1">
      <c r="B470" s="34"/>
      <c r="C470" s="251" t="s">
        <v>561</v>
      </c>
      <c r="D470" s="251" t="s">
        <v>343</v>
      </c>
      <c r="E470" s="252" t="s">
        <v>570</v>
      </c>
      <c r="F470" s="253" t="s">
        <v>571</v>
      </c>
      <c r="G470" s="254" t="s">
        <v>385</v>
      </c>
      <c r="H470" s="255">
        <v>7</v>
      </c>
      <c r="I470" s="256"/>
      <c r="J470" s="257">
        <f>ROUND(I470*H470,2)</f>
        <v>0</v>
      </c>
      <c r="K470" s="253" t="s">
        <v>160</v>
      </c>
      <c r="L470" s="258"/>
      <c r="M470" s="259" t="s">
        <v>1</v>
      </c>
      <c r="N470" s="260" t="s">
        <v>43</v>
      </c>
      <c r="O470" s="66"/>
      <c r="P470" s="203">
        <f>O470*H470</f>
        <v>0</v>
      </c>
      <c r="Q470" s="203">
        <v>1.6E-2</v>
      </c>
      <c r="R470" s="203">
        <f>Q470*H470</f>
        <v>0.112</v>
      </c>
      <c r="S470" s="203">
        <v>0</v>
      </c>
      <c r="T470" s="204">
        <f>S470*H470</f>
        <v>0</v>
      </c>
      <c r="AR470" s="205" t="s">
        <v>572</v>
      </c>
      <c r="AT470" s="205" t="s">
        <v>343</v>
      </c>
      <c r="AU470" s="205" t="s">
        <v>149</v>
      </c>
      <c r="AY470" s="17" t="s">
        <v>142</v>
      </c>
      <c r="BE470" s="206">
        <f>IF(N470="základní",J470,0)</f>
        <v>0</v>
      </c>
      <c r="BF470" s="206">
        <f>IF(N470="snížená",J470,0)</f>
        <v>0</v>
      </c>
      <c r="BG470" s="206">
        <f>IF(N470="zákl. přenesená",J470,0)</f>
        <v>0</v>
      </c>
      <c r="BH470" s="206">
        <f>IF(N470="sníž. přenesená",J470,0)</f>
        <v>0</v>
      </c>
      <c r="BI470" s="206">
        <f>IF(N470="nulová",J470,0)</f>
        <v>0</v>
      </c>
      <c r="BJ470" s="17" t="s">
        <v>149</v>
      </c>
      <c r="BK470" s="206">
        <f>ROUND(I470*H470,2)</f>
        <v>0</v>
      </c>
      <c r="BL470" s="17" t="s">
        <v>572</v>
      </c>
      <c r="BM470" s="205" t="s">
        <v>573</v>
      </c>
    </row>
    <row r="471" spans="2:65" s="12" customFormat="1" ht="11.25">
      <c r="B471" s="207"/>
      <c r="C471" s="208"/>
      <c r="D471" s="209" t="s">
        <v>151</v>
      </c>
      <c r="E471" s="210" t="s">
        <v>1</v>
      </c>
      <c r="F471" s="211" t="s">
        <v>887</v>
      </c>
      <c r="G471" s="208"/>
      <c r="H471" s="212">
        <v>3</v>
      </c>
      <c r="I471" s="213"/>
      <c r="J471" s="208"/>
      <c r="K471" s="208"/>
      <c r="L471" s="214"/>
      <c r="M471" s="215"/>
      <c r="N471" s="216"/>
      <c r="O471" s="216"/>
      <c r="P471" s="216"/>
      <c r="Q471" s="216"/>
      <c r="R471" s="216"/>
      <c r="S471" s="216"/>
      <c r="T471" s="217"/>
      <c r="AT471" s="218" t="s">
        <v>151</v>
      </c>
      <c r="AU471" s="218" t="s">
        <v>149</v>
      </c>
      <c r="AV471" s="12" t="s">
        <v>149</v>
      </c>
      <c r="AW471" s="12" t="s">
        <v>33</v>
      </c>
      <c r="AX471" s="12" t="s">
        <v>77</v>
      </c>
      <c r="AY471" s="218" t="s">
        <v>142</v>
      </c>
    </row>
    <row r="472" spans="2:65" s="12" customFormat="1" ht="11.25">
      <c r="B472" s="207"/>
      <c r="C472" s="208"/>
      <c r="D472" s="209" t="s">
        <v>151</v>
      </c>
      <c r="E472" s="210" t="s">
        <v>1</v>
      </c>
      <c r="F472" s="211" t="s">
        <v>540</v>
      </c>
      <c r="G472" s="208"/>
      <c r="H472" s="212">
        <v>4</v>
      </c>
      <c r="I472" s="213"/>
      <c r="J472" s="208"/>
      <c r="K472" s="208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151</v>
      </c>
      <c r="AU472" s="218" t="s">
        <v>149</v>
      </c>
      <c r="AV472" s="12" t="s">
        <v>149</v>
      </c>
      <c r="AW472" s="12" t="s">
        <v>33</v>
      </c>
      <c r="AX472" s="12" t="s">
        <v>77</v>
      </c>
      <c r="AY472" s="218" t="s">
        <v>142</v>
      </c>
    </row>
    <row r="473" spans="2:65" s="13" customFormat="1" ht="11.25">
      <c r="B473" s="219"/>
      <c r="C473" s="220"/>
      <c r="D473" s="209" t="s">
        <v>151</v>
      </c>
      <c r="E473" s="221" t="s">
        <v>1</v>
      </c>
      <c r="F473" s="222" t="s">
        <v>157</v>
      </c>
      <c r="G473" s="220"/>
      <c r="H473" s="223">
        <v>7</v>
      </c>
      <c r="I473" s="224"/>
      <c r="J473" s="220"/>
      <c r="K473" s="220"/>
      <c r="L473" s="225"/>
      <c r="M473" s="226"/>
      <c r="N473" s="227"/>
      <c r="O473" s="227"/>
      <c r="P473" s="227"/>
      <c r="Q473" s="227"/>
      <c r="R473" s="227"/>
      <c r="S473" s="227"/>
      <c r="T473" s="228"/>
      <c r="AT473" s="229" t="s">
        <v>151</v>
      </c>
      <c r="AU473" s="229" t="s">
        <v>149</v>
      </c>
      <c r="AV473" s="13" t="s">
        <v>87</v>
      </c>
      <c r="AW473" s="13" t="s">
        <v>33</v>
      </c>
      <c r="AX473" s="13" t="s">
        <v>85</v>
      </c>
      <c r="AY473" s="229" t="s">
        <v>142</v>
      </c>
    </row>
    <row r="474" spans="2:65" s="1" customFormat="1" ht="24" customHeight="1">
      <c r="B474" s="34"/>
      <c r="C474" s="194" t="s">
        <v>565</v>
      </c>
      <c r="D474" s="194" t="s">
        <v>144</v>
      </c>
      <c r="E474" s="195" t="s">
        <v>575</v>
      </c>
      <c r="F474" s="196" t="s">
        <v>576</v>
      </c>
      <c r="G474" s="197" t="s">
        <v>385</v>
      </c>
      <c r="H474" s="198">
        <v>1</v>
      </c>
      <c r="I474" s="199"/>
      <c r="J474" s="200">
        <f>ROUND(I474*H474,2)</f>
        <v>0</v>
      </c>
      <c r="K474" s="196" t="s">
        <v>160</v>
      </c>
      <c r="L474" s="38"/>
      <c r="M474" s="201" t="s">
        <v>1</v>
      </c>
      <c r="N474" s="202" t="s">
        <v>43</v>
      </c>
      <c r="O474" s="66"/>
      <c r="P474" s="203">
        <f>O474*H474</f>
        <v>0</v>
      </c>
      <c r="Q474" s="203">
        <v>0</v>
      </c>
      <c r="R474" s="203">
        <f>Q474*H474</f>
        <v>0</v>
      </c>
      <c r="S474" s="203">
        <v>0</v>
      </c>
      <c r="T474" s="204">
        <f>S474*H474</f>
        <v>0</v>
      </c>
      <c r="AR474" s="205" t="s">
        <v>241</v>
      </c>
      <c r="AT474" s="205" t="s">
        <v>144</v>
      </c>
      <c r="AU474" s="205" t="s">
        <v>149</v>
      </c>
      <c r="AY474" s="17" t="s">
        <v>142</v>
      </c>
      <c r="BE474" s="206">
        <f>IF(N474="základní",J474,0)</f>
        <v>0</v>
      </c>
      <c r="BF474" s="206">
        <f>IF(N474="snížená",J474,0)</f>
        <v>0</v>
      </c>
      <c r="BG474" s="206">
        <f>IF(N474="zákl. přenesená",J474,0)</f>
        <v>0</v>
      </c>
      <c r="BH474" s="206">
        <f>IF(N474="sníž. přenesená",J474,0)</f>
        <v>0</v>
      </c>
      <c r="BI474" s="206">
        <f>IF(N474="nulová",J474,0)</f>
        <v>0</v>
      </c>
      <c r="BJ474" s="17" t="s">
        <v>149</v>
      </c>
      <c r="BK474" s="206">
        <f>ROUND(I474*H474,2)</f>
        <v>0</v>
      </c>
      <c r="BL474" s="17" t="s">
        <v>241</v>
      </c>
      <c r="BM474" s="205" t="s">
        <v>577</v>
      </c>
    </row>
    <row r="475" spans="2:65" s="12" customFormat="1" ht="11.25">
      <c r="B475" s="207"/>
      <c r="C475" s="208"/>
      <c r="D475" s="209" t="s">
        <v>151</v>
      </c>
      <c r="E475" s="210" t="s">
        <v>1</v>
      </c>
      <c r="F475" s="211" t="s">
        <v>578</v>
      </c>
      <c r="G475" s="208"/>
      <c r="H475" s="212">
        <v>1</v>
      </c>
      <c r="I475" s="213"/>
      <c r="J475" s="208"/>
      <c r="K475" s="208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151</v>
      </c>
      <c r="AU475" s="218" t="s">
        <v>149</v>
      </c>
      <c r="AV475" s="12" t="s">
        <v>149</v>
      </c>
      <c r="AW475" s="12" t="s">
        <v>33</v>
      </c>
      <c r="AX475" s="12" t="s">
        <v>85</v>
      </c>
      <c r="AY475" s="218" t="s">
        <v>142</v>
      </c>
    </row>
    <row r="476" spans="2:65" s="1" customFormat="1" ht="16.5" customHeight="1">
      <c r="B476" s="34"/>
      <c r="C476" s="251" t="s">
        <v>569</v>
      </c>
      <c r="D476" s="251" t="s">
        <v>343</v>
      </c>
      <c r="E476" s="252" t="s">
        <v>580</v>
      </c>
      <c r="F476" s="253" t="s">
        <v>581</v>
      </c>
      <c r="G476" s="254" t="s">
        <v>385</v>
      </c>
      <c r="H476" s="255">
        <v>1</v>
      </c>
      <c r="I476" s="256"/>
      <c r="J476" s="257">
        <f>ROUND(I476*H476,2)</f>
        <v>0</v>
      </c>
      <c r="K476" s="253" t="s">
        <v>160</v>
      </c>
      <c r="L476" s="258"/>
      <c r="M476" s="259" t="s">
        <v>1</v>
      </c>
      <c r="N476" s="260" t="s">
        <v>43</v>
      </c>
      <c r="O476" s="66"/>
      <c r="P476" s="203">
        <f>O476*H476</f>
        <v>0</v>
      </c>
      <c r="Q476" s="203">
        <v>1.23E-3</v>
      </c>
      <c r="R476" s="203">
        <f>Q476*H476</f>
        <v>1.23E-3</v>
      </c>
      <c r="S476" s="203">
        <v>0</v>
      </c>
      <c r="T476" s="204">
        <f>S476*H476</f>
        <v>0</v>
      </c>
      <c r="AR476" s="205" t="s">
        <v>342</v>
      </c>
      <c r="AT476" s="205" t="s">
        <v>343</v>
      </c>
      <c r="AU476" s="205" t="s">
        <v>149</v>
      </c>
      <c r="AY476" s="17" t="s">
        <v>142</v>
      </c>
      <c r="BE476" s="206">
        <f>IF(N476="základní",J476,0)</f>
        <v>0</v>
      </c>
      <c r="BF476" s="206">
        <f>IF(N476="snížená",J476,0)</f>
        <v>0</v>
      </c>
      <c r="BG476" s="206">
        <f>IF(N476="zákl. přenesená",J476,0)</f>
        <v>0</v>
      </c>
      <c r="BH476" s="206">
        <f>IF(N476="sníž. přenesená",J476,0)</f>
        <v>0</v>
      </c>
      <c r="BI476" s="206">
        <f>IF(N476="nulová",J476,0)</f>
        <v>0</v>
      </c>
      <c r="BJ476" s="17" t="s">
        <v>149</v>
      </c>
      <c r="BK476" s="206">
        <f>ROUND(I476*H476,2)</f>
        <v>0</v>
      </c>
      <c r="BL476" s="17" t="s">
        <v>241</v>
      </c>
      <c r="BM476" s="205" t="s">
        <v>582</v>
      </c>
    </row>
    <row r="477" spans="2:65" s="12" customFormat="1" ht="11.25">
      <c r="B477" s="207"/>
      <c r="C477" s="208"/>
      <c r="D477" s="209" t="s">
        <v>151</v>
      </c>
      <c r="E477" s="210" t="s">
        <v>1</v>
      </c>
      <c r="F477" s="211" t="s">
        <v>578</v>
      </c>
      <c r="G477" s="208"/>
      <c r="H477" s="212">
        <v>1</v>
      </c>
      <c r="I477" s="213"/>
      <c r="J477" s="208"/>
      <c r="K477" s="208"/>
      <c r="L477" s="214"/>
      <c r="M477" s="215"/>
      <c r="N477" s="216"/>
      <c r="O477" s="216"/>
      <c r="P477" s="216"/>
      <c r="Q477" s="216"/>
      <c r="R477" s="216"/>
      <c r="S477" s="216"/>
      <c r="T477" s="217"/>
      <c r="AT477" s="218" t="s">
        <v>151</v>
      </c>
      <c r="AU477" s="218" t="s">
        <v>149</v>
      </c>
      <c r="AV477" s="12" t="s">
        <v>149</v>
      </c>
      <c r="AW477" s="12" t="s">
        <v>33</v>
      </c>
      <c r="AX477" s="12" t="s">
        <v>85</v>
      </c>
      <c r="AY477" s="218" t="s">
        <v>142</v>
      </c>
    </row>
    <row r="478" spans="2:65" s="1" customFormat="1" ht="24" customHeight="1">
      <c r="B478" s="34"/>
      <c r="C478" s="194" t="s">
        <v>574</v>
      </c>
      <c r="D478" s="194" t="s">
        <v>144</v>
      </c>
      <c r="E478" s="195" t="s">
        <v>584</v>
      </c>
      <c r="F478" s="196" t="s">
        <v>585</v>
      </c>
      <c r="G478" s="197" t="s">
        <v>385</v>
      </c>
      <c r="H478" s="198">
        <v>1</v>
      </c>
      <c r="I478" s="199"/>
      <c r="J478" s="200">
        <f>ROUND(I478*H478,2)</f>
        <v>0</v>
      </c>
      <c r="K478" s="196" t="s">
        <v>148</v>
      </c>
      <c r="L478" s="38"/>
      <c r="M478" s="201" t="s">
        <v>1</v>
      </c>
      <c r="N478" s="202" t="s">
        <v>43</v>
      </c>
      <c r="O478" s="66"/>
      <c r="P478" s="203">
        <f>O478*H478</f>
        <v>0</v>
      </c>
      <c r="Q478" s="203">
        <v>0</v>
      </c>
      <c r="R478" s="203">
        <f>Q478*H478</f>
        <v>0</v>
      </c>
      <c r="S478" s="203">
        <v>0.17399999999999999</v>
      </c>
      <c r="T478" s="204">
        <f>S478*H478</f>
        <v>0.17399999999999999</v>
      </c>
      <c r="AR478" s="205" t="s">
        <v>241</v>
      </c>
      <c r="AT478" s="205" t="s">
        <v>144</v>
      </c>
      <c r="AU478" s="205" t="s">
        <v>149</v>
      </c>
      <c r="AY478" s="17" t="s">
        <v>142</v>
      </c>
      <c r="BE478" s="206">
        <f>IF(N478="základní",J478,0)</f>
        <v>0</v>
      </c>
      <c r="BF478" s="206">
        <f>IF(N478="snížená",J478,0)</f>
        <v>0</v>
      </c>
      <c r="BG478" s="206">
        <f>IF(N478="zákl. přenesená",J478,0)</f>
        <v>0</v>
      </c>
      <c r="BH478" s="206">
        <f>IF(N478="sníž. přenesená",J478,0)</f>
        <v>0</v>
      </c>
      <c r="BI478" s="206">
        <f>IF(N478="nulová",J478,0)</f>
        <v>0</v>
      </c>
      <c r="BJ478" s="17" t="s">
        <v>149</v>
      </c>
      <c r="BK478" s="206">
        <f>ROUND(I478*H478,2)</f>
        <v>0</v>
      </c>
      <c r="BL478" s="17" t="s">
        <v>241</v>
      </c>
      <c r="BM478" s="205" t="s">
        <v>586</v>
      </c>
    </row>
    <row r="479" spans="2:65" s="12" customFormat="1" ht="11.25">
      <c r="B479" s="207"/>
      <c r="C479" s="208"/>
      <c r="D479" s="209" t="s">
        <v>151</v>
      </c>
      <c r="E479" s="210" t="s">
        <v>1</v>
      </c>
      <c r="F479" s="211" t="s">
        <v>587</v>
      </c>
      <c r="G479" s="208"/>
      <c r="H479" s="212">
        <v>1</v>
      </c>
      <c r="I479" s="213"/>
      <c r="J479" s="208"/>
      <c r="K479" s="208"/>
      <c r="L479" s="214"/>
      <c r="M479" s="215"/>
      <c r="N479" s="216"/>
      <c r="O479" s="216"/>
      <c r="P479" s="216"/>
      <c r="Q479" s="216"/>
      <c r="R479" s="216"/>
      <c r="S479" s="216"/>
      <c r="T479" s="217"/>
      <c r="AT479" s="218" t="s">
        <v>151</v>
      </c>
      <c r="AU479" s="218" t="s">
        <v>149</v>
      </c>
      <c r="AV479" s="12" t="s">
        <v>149</v>
      </c>
      <c r="AW479" s="12" t="s">
        <v>33</v>
      </c>
      <c r="AX479" s="12" t="s">
        <v>77</v>
      </c>
      <c r="AY479" s="218" t="s">
        <v>142</v>
      </c>
    </row>
    <row r="480" spans="2:65" s="13" customFormat="1" ht="11.25">
      <c r="B480" s="219"/>
      <c r="C480" s="220"/>
      <c r="D480" s="209" t="s">
        <v>151</v>
      </c>
      <c r="E480" s="221" t="s">
        <v>1</v>
      </c>
      <c r="F480" s="222" t="s">
        <v>157</v>
      </c>
      <c r="G480" s="220"/>
      <c r="H480" s="223">
        <v>1</v>
      </c>
      <c r="I480" s="224"/>
      <c r="J480" s="220"/>
      <c r="K480" s="220"/>
      <c r="L480" s="225"/>
      <c r="M480" s="226"/>
      <c r="N480" s="227"/>
      <c r="O480" s="227"/>
      <c r="P480" s="227"/>
      <c r="Q480" s="227"/>
      <c r="R480" s="227"/>
      <c r="S480" s="227"/>
      <c r="T480" s="228"/>
      <c r="AT480" s="229" t="s">
        <v>151</v>
      </c>
      <c r="AU480" s="229" t="s">
        <v>149</v>
      </c>
      <c r="AV480" s="13" t="s">
        <v>87</v>
      </c>
      <c r="AW480" s="13" t="s">
        <v>33</v>
      </c>
      <c r="AX480" s="13" t="s">
        <v>85</v>
      </c>
      <c r="AY480" s="229" t="s">
        <v>142</v>
      </c>
    </row>
    <row r="481" spans="2:65" s="1" customFormat="1" ht="24" customHeight="1">
      <c r="B481" s="34"/>
      <c r="C481" s="194" t="s">
        <v>579</v>
      </c>
      <c r="D481" s="194" t="s">
        <v>144</v>
      </c>
      <c r="E481" s="195" t="s">
        <v>589</v>
      </c>
      <c r="F481" s="196" t="s">
        <v>590</v>
      </c>
      <c r="G481" s="197" t="s">
        <v>385</v>
      </c>
      <c r="H481" s="198">
        <v>2.875</v>
      </c>
      <c r="I481" s="199"/>
      <c r="J481" s="200">
        <f>ROUND(I481*H481,2)</f>
        <v>0</v>
      </c>
      <c r="K481" s="196" t="s">
        <v>160</v>
      </c>
      <c r="L481" s="38"/>
      <c r="M481" s="201" t="s">
        <v>1</v>
      </c>
      <c r="N481" s="202" t="s">
        <v>43</v>
      </c>
      <c r="O481" s="66"/>
      <c r="P481" s="203">
        <f>O481*H481</f>
        <v>0</v>
      </c>
      <c r="Q481" s="203">
        <v>0</v>
      </c>
      <c r="R481" s="203">
        <f>Q481*H481</f>
        <v>0</v>
      </c>
      <c r="S481" s="203">
        <v>0.1104</v>
      </c>
      <c r="T481" s="204">
        <f>S481*H481</f>
        <v>0.31740000000000002</v>
      </c>
      <c r="AR481" s="205" t="s">
        <v>241</v>
      </c>
      <c r="AT481" s="205" t="s">
        <v>144</v>
      </c>
      <c r="AU481" s="205" t="s">
        <v>149</v>
      </c>
      <c r="AY481" s="17" t="s">
        <v>142</v>
      </c>
      <c r="BE481" s="206">
        <f>IF(N481="základní",J481,0)</f>
        <v>0</v>
      </c>
      <c r="BF481" s="206">
        <f>IF(N481="snížená",J481,0)</f>
        <v>0</v>
      </c>
      <c r="BG481" s="206">
        <f>IF(N481="zákl. přenesená",J481,0)</f>
        <v>0</v>
      </c>
      <c r="BH481" s="206">
        <f>IF(N481="sníž. přenesená",J481,0)</f>
        <v>0</v>
      </c>
      <c r="BI481" s="206">
        <f>IF(N481="nulová",J481,0)</f>
        <v>0</v>
      </c>
      <c r="BJ481" s="17" t="s">
        <v>149</v>
      </c>
      <c r="BK481" s="206">
        <f>ROUND(I481*H481,2)</f>
        <v>0</v>
      </c>
      <c r="BL481" s="17" t="s">
        <v>241</v>
      </c>
      <c r="BM481" s="205" t="s">
        <v>591</v>
      </c>
    </row>
    <row r="482" spans="2:65" s="12" customFormat="1" ht="11.25">
      <c r="B482" s="207"/>
      <c r="C482" s="208"/>
      <c r="D482" s="209" t="s">
        <v>151</v>
      </c>
      <c r="E482" s="210" t="s">
        <v>1</v>
      </c>
      <c r="F482" s="211" t="s">
        <v>1018</v>
      </c>
      <c r="G482" s="208"/>
      <c r="H482" s="212">
        <v>2.875</v>
      </c>
      <c r="I482" s="213"/>
      <c r="J482" s="208"/>
      <c r="K482" s="208"/>
      <c r="L482" s="214"/>
      <c r="M482" s="215"/>
      <c r="N482" s="216"/>
      <c r="O482" s="216"/>
      <c r="P482" s="216"/>
      <c r="Q482" s="216"/>
      <c r="R482" s="216"/>
      <c r="S482" s="216"/>
      <c r="T482" s="217"/>
      <c r="AT482" s="218" t="s">
        <v>151</v>
      </c>
      <c r="AU482" s="218" t="s">
        <v>149</v>
      </c>
      <c r="AV482" s="12" t="s">
        <v>149</v>
      </c>
      <c r="AW482" s="12" t="s">
        <v>33</v>
      </c>
      <c r="AX482" s="12" t="s">
        <v>77</v>
      </c>
      <c r="AY482" s="218" t="s">
        <v>142</v>
      </c>
    </row>
    <row r="483" spans="2:65" s="13" customFormat="1" ht="11.25">
      <c r="B483" s="219"/>
      <c r="C483" s="220"/>
      <c r="D483" s="209" t="s">
        <v>151</v>
      </c>
      <c r="E483" s="221" t="s">
        <v>1</v>
      </c>
      <c r="F483" s="222" t="s">
        <v>157</v>
      </c>
      <c r="G483" s="220"/>
      <c r="H483" s="223">
        <v>2.875</v>
      </c>
      <c r="I483" s="224"/>
      <c r="J483" s="220"/>
      <c r="K483" s="220"/>
      <c r="L483" s="225"/>
      <c r="M483" s="226"/>
      <c r="N483" s="227"/>
      <c r="O483" s="227"/>
      <c r="P483" s="227"/>
      <c r="Q483" s="227"/>
      <c r="R483" s="227"/>
      <c r="S483" s="227"/>
      <c r="T483" s="228"/>
      <c r="AT483" s="229" t="s">
        <v>151</v>
      </c>
      <c r="AU483" s="229" t="s">
        <v>149</v>
      </c>
      <c r="AV483" s="13" t="s">
        <v>87</v>
      </c>
      <c r="AW483" s="13" t="s">
        <v>33</v>
      </c>
      <c r="AX483" s="13" t="s">
        <v>85</v>
      </c>
      <c r="AY483" s="229" t="s">
        <v>142</v>
      </c>
    </row>
    <row r="484" spans="2:65" s="1" customFormat="1" ht="24" customHeight="1">
      <c r="B484" s="34"/>
      <c r="C484" s="194" t="s">
        <v>583</v>
      </c>
      <c r="D484" s="194" t="s">
        <v>144</v>
      </c>
      <c r="E484" s="195" t="s">
        <v>1019</v>
      </c>
      <c r="F484" s="196" t="s">
        <v>1020</v>
      </c>
      <c r="G484" s="197" t="s">
        <v>301</v>
      </c>
      <c r="H484" s="198">
        <v>0.13900000000000001</v>
      </c>
      <c r="I484" s="199"/>
      <c r="J484" s="200">
        <f>ROUND(I484*H484,2)</f>
        <v>0</v>
      </c>
      <c r="K484" s="196" t="s">
        <v>160</v>
      </c>
      <c r="L484" s="38"/>
      <c r="M484" s="201" t="s">
        <v>1</v>
      </c>
      <c r="N484" s="202" t="s">
        <v>43</v>
      </c>
      <c r="O484" s="66"/>
      <c r="P484" s="203">
        <f>O484*H484</f>
        <v>0</v>
      </c>
      <c r="Q484" s="203">
        <v>0</v>
      </c>
      <c r="R484" s="203">
        <f>Q484*H484</f>
        <v>0</v>
      </c>
      <c r="S484" s="203">
        <v>0</v>
      </c>
      <c r="T484" s="204">
        <f>S484*H484</f>
        <v>0</v>
      </c>
      <c r="AR484" s="205" t="s">
        <v>241</v>
      </c>
      <c r="AT484" s="205" t="s">
        <v>144</v>
      </c>
      <c r="AU484" s="205" t="s">
        <v>149</v>
      </c>
      <c r="AY484" s="17" t="s">
        <v>142</v>
      </c>
      <c r="BE484" s="206">
        <f>IF(N484="základní",J484,0)</f>
        <v>0</v>
      </c>
      <c r="BF484" s="206">
        <f>IF(N484="snížená",J484,0)</f>
        <v>0</v>
      </c>
      <c r="BG484" s="206">
        <f>IF(N484="zákl. přenesená",J484,0)</f>
        <v>0</v>
      </c>
      <c r="BH484" s="206">
        <f>IF(N484="sníž. přenesená",J484,0)</f>
        <v>0</v>
      </c>
      <c r="BI484" s="206">
        <f>IF(N484="nulová",J484,0)</f>
        <v>0</v>
      </c>
      <c r="BJ484" s="17" t="s">
        <v>149</v>
      </c>
      <c r="BK484" s="206">
        <f>ROUND(I484*H484,2)</f>
        <v>0</v>
      </c>
      <c r="BL484" s="17" t="s">
        <v>241</v>
      </c>
      <c r="BM484" s="205" t="s">
        <v>1021</v>
      </c>
    </row>
    <row r="485" spans="2:65" s="11" customFormat="1" ht="22.9" customHeight="1">
      <c r="B485" s="179"/>
      <c r="C485" s="180"/>
      <c r="D485" s="181" t="s">
        <v>76</v>
      </c>
      <c r="E485" s="192" t="s">
        <v>597</v>
      </c>
      <c r="F485" s="192" t="s">
        <v>598</v>
      </c>
      <c r="G485" s="180"/>
      <c r="H485" s="180"/>
      <c r="I485" s="183"/>
      <c r="J485" s="193">
        <f>BK485</f>
        <v>0</v>
      </c>
      <c r="K485" s="180"/>
      <c r="L485" s="184"/>
      <c r="M485" s="185"/>
      <c r="N485" s="186"/>
      <c r="O485" s="186"/>
      <c r="P485" s="187">
        <f>SUM(P486:P524)</f>
        <v>0</v>
      </c>
      <c r="Q485" s="186"/>
      <c r="R485" s="187">
        <f>SUM(R486:R524)</f>
        <v>0.24517549999999994</v>
      </c>
      <c r="S485" s="186"/>
      <c r="T485" s="188">
        <f>SUM(T486:T524)</f>
        <v>0.52588391000000001</v>
      </c>
      <c r="AR485" s="189" t="s">
        <v>149</v>
      </c>
      <c r="AT485" s="190" t="s">
        <v>76</v>
      </c>
      <c r="AU485" s="190" t="s">
        <v>85</v>
      </c>
      <c r="AY485" s="189" t="s">
        <v>142</v>
      </c>
      <c r="BK485" s="191">
        <f>SUM(BK486:BK524)</f>
        <v>0</v>
      </c>
    </row>
    <row r="486" spans="2:65" s="1" customFormat="1" ht="24" customHeight="1">
      <c r="B486" s="34"/>
      <c r="C486" s="194" t="s">
        <v>588</v>
      </c>
      <c r="D486" s="194" t="s">
        <v>144</v>
      </c>
      <c r="E486" s="195" t="s">
        <v>600</v>
      </c>
      <c r="F486" s="196" t="s">
        <v>601</v>
      </c>
      <c r="G486" s="197" t="s">
        <v>244</v>
      </c>
      <c r="H486" s="198">
        <v>10.3</v>
      </c>
      <c r="I486" s="199"/>
      <c r="J486" s="200">
        <f>ROUND(I486*H486,2)</f>
        <v>0</v>
      </c>
      <c r="K486" s="196" t="s">
        <v>160</v>
      </c>
      <c r="L486" s="38"/>
      <c r="M486" s="201" t="s">
        <v>1</v>
      </c>
      <c r="N486" s="202" t="s">
        <v>43</v>
      </c>
      <c r="O486" s="66"/>
      <c r="P486" s="203">
        <f>O486*H486</f>
        <v>0</v>
      </c>
      <c r="Q486" s="203">
        <v>4.2999999999999999E-4</v>
      </c>
      <c r="R486" s="203">
        <f>Q486*H486</f>
        <v>4.4289999999999998E-3</v>
      </c>
      <c r="S486" s="203">
        <v>0</v>
      </c>
      <c r="T486" s="204">
        <f>S486*H486</f>
        <v>0</v>
      </c>
      <c r="AR486" s="205" t="s">
        <v>241</v>
      </c>
      <c r="AT486" s="205" t="s">
        <v>144</v>
      </c>
      <c r="AU486" s="205" t="s">
        <v>149</v>
      </c>
      <c r="AY486" s="17" t="s">
        <v>142</v>
      </c>
      <c r="BE486" s="206">
        <f>IF(N486="základní",J486,0)</f>
        <v>0</v>
      </c>
      <c r="BF486" s="206">
        <f>IF(N486="snížená",J486,0)</f>
        <v>0</v>
      </c>
      <c r="BG486" s="206">
        <f>IF(N486="zákl. přenesená",J486,0)</f>
        <v>0</v>
      </c>
      <c r="BH486" s="206">
        <f>IF(N486="sníž. přenesená",J486,0)</f>
        <v>0</v>
      </c>
      <c r="BI486" s="206">
        <f>IF(N486="nulová",J486,0)</f>
        <v>0</v>
      </c>
      <c r="BJ486" s="17" t="s">
        <v>149</v>
      </c>
      <c r="BK486" s="206">
        <f>ROUND(I486*H486,2)</f>
        <v>0</v>
      </c>
      <c r="BL486" s="17" t="s">
        <v>241</v>
      </c>
      <c r="BM486" s="205" t="s">
        <v>602</v>
      </c>
    </row>
    <row r="487" spans="2:65" s="12" customFormat="1" ht="11.25">
      <c r="B487" s="207"/>
      <c r="C487" s="208"/>
      <c r="D487" s="209" t="s">
        <v>151</v>
      </c>
      <c r="E487" s="210" t="s">
        <v>1</v>
      </c>
      <c r="F487" s="211" t="s">
        <v>1022</v>
      </c>
      <c r="G487" s="208"/>
      <c r="H487" s="212">
        <v>5.6</v>
      </c>
      <c r="I487" s="213"/>
      <c r="J487" s="208"/>
      <c r="K487" s="208"/>
      <c r="L487" s="214"/>
      <c r="M487" s="215"/>
      <c r="N487" s="216"/>
      <c r="O487" s="216"/>
      <c r="P487" s="216"/>
      <c r="Q487" s="216"/>
      <c r="R487" s="216"/>
      <c r="S487" s="216"/>
      <c r="T487" s="217"/>
      <c r="AT487" s="218" t="s">
        <v>151</v>
      </c>
      <c r="AU487" s="218" t="s">
        <v>149</v>
      </c>
      <c r="AV487" s="12" t="s">
        <v>149</v>
      </c>
      <c r="AW487" s="12" t="s">
        <v>33</v>
      </c>
      <c r="AX487" s="12" t="s">
        <v>77</v>
      </c>
      <c r="AY487" s="218" t="s">
        <v>142</v>
      </c>
    </row>
    <row r="488" spans="2:65" s="12" customFormat="1" ht="11.25">
      <c r="B488" s="207"/>
      <c r="C488" s="208"/>
      <c r="D488" s="209" t="s">
        <v>151</v>
      </c>
      <c r="E488" s="210" t="s">
        <v>1</v>
      </c>
      <c r="F488" s="211" t="s">
        <v>1023</v>
      </c>
      <c r="G488" s="208"/>
      <c r="H488" s="212">
        <v>4.7</v>
      </c>
      <c r="I488" s="213"/>
      <c r="J488" s="208"/>
      <c r="K488" s="208"/>
      <c r="L488" s="214"/>
      <c r="M488" s="215"/>
      <c r="N488" s="216"/>
      <c r="O488" s="216"/>
      <c r="P488" s="216"/>
      <c r="Q488" s="216"/>
      <c r="R488" s="216"/>
      <c r="S488" s="216"/>
      <c r="T488" s="217"/>
      <c r="AT488" s="218" t="s">
        <v>151</v>
      </c>
      <c r="AU488" s="218" t="s">
        <v>149</v>
      </c>
      <c r="AV488" s="12" t="s">
        <v>149</v>
      </c>
      <c r="AW488" s="12" t="s">
        <v>33</v>
      </c>
      <c r="AX488" s="12" t="s">
        <v>77</v>
      </c>
      <c r="AY488" s="218" t="s">
        <v>142</v>
      </c>
    </row>
    <row r="489" spans="2:65" s="13" customFormat="1" ht="11.25">
      <c r="B489" s="219"/>
      <c r="C489" s="220"/>
      <c r="D489" s="209" t="s">
        <v>151</v>
      </c>
      <c r="E489" s="221" t="s">
        <v>1</v>
      </c>
      <c r="F489" s="222" t="s">
        <v>157</v>
      </c>
      <c r="G489" s="220"/>
      <c r="H489" s="223">
        <v>10.3</v>
      </c>
      <c r="I489" s="224"/>
      <c r="J489" s="220"/>
      <c r="K489" s="220"/>
      <c r="L489" s="225"/>
      <c r="M489" s="226"/>
      <c r="N489" s="227"/>
      <c r="O489" s="227"/>
      <c r="P489" s="227"/>
      <c r="Q489" s="227"/>
      <c r="R489" s="227"/>
      <c r="S489" s="227"/>
      <c r="T489" s="228"/>
      <c r="AT489" s="229" t="s">
        <v>151</v>
      </c>
      <c r="AU489" s="229" t="s">
        <v>149</v>
      </c>
      <c r="AV489" s="13" t="s">
        <v>87</v>
      </c>
      <c r="AW489" s="13" t="s">
        <v>33</v>
      </c>
      <c r="AX489" s="13" t="s">
        <v>85</v>
      </c>
      <c r="AY489" s="229" t="s">
        <v>142</v>
      </c>
    </row>
    <row r="490" spans="2:65" s="1" customFormat="1" ht="36" customHeight="1">
      <c r="B490" s="34"/>
      <c r="C490" s="251" t="s">
        <v>593</v>
      </c>
      <c r="D490" s="251" t="s">
        <v>343</v>
      </c>
      <c r="E490" s="252" t="s">
        <v>605</v>
      </c>
      <c r="F490" s="253" t="s">
        <v>606</v>
      </c>
      <c r="G490" s="254" t="s">
        <v>147</v>
      </c>
      <c r="H490" s="255">
        <v>1.133</v>
      </c>
      <c r="I490" s="256"/>
      <c r="J490" s="257">
        <f>ROUND(I490*H490,2)</f>
        <v>0</v>
      </c>
      <c r="K490" s="253" t="s">
        <v>148</v>
      </c>
      <c r="L490" s="258"/>
      <c r="M490" s="259" t="s">
        <v>1</v>
      </c>
      <c r="N490" s="260" t="s">
        <v>43</v>
      </c>
      <c r="O490" s="66"/>
      <c r="P490" s="203">
        <f>O490*H490</f>
        <v>0</v>
      </c>
      <c r="Q490" s="203">
        <v>1.9199999999999998E-2</v>
      </c>
      <c r="R490" s="203">
        <f>Q490*H490</f>
        <v>2.1753599999999998E-2</v>
      </c>
      <c r="S490" s="203">
        <v>0</v>
      </c>
      <c r="T490" s="204">
        <f>S490*H490</f>
        <v>0</v>
      </c>
      <c r="AR490" s="205" t="s">
        <v>342</v>
      </c>
      <c r="AT490" s="205" t="s">
        <v>343</v>
      </c>
      <c r="AU490" s="205" t="s">
        <v>149</v>
      </c>
      <c r="AY490" s="17" t="s">
        <v>142</v>
      </c>
      <c r="BE490" s="206">
        <f>IF(N490="základní",J490,0)</f>
        <v>0</v>
      </c>
      <c r="BF490" s="206">
        <f>IF(N490="snížená",J490,0)</f>
        <v>0</v>
      </c>
      <c r="BG490" s="206">
        <f>IF(N490="zákl. přenesená",J490,0)</f>
        <v>0</v>
      </c>
      <c r="BH490" s="206">
        <f>IF(N490="sníž. přenesená",J490,0)</f>
        <v>0</v>
      </c>
      <c r="BI490" s="206">
        <f>IF(N490="nulová",J490,0)</f>
        <v>0</v>
      </c>
      <c r="BJ490" s="17" t="s">
        <v>149</v>
      </c>
      <c r="BK490" s="206">
        <f>ROUND(I490*H490,2)</f>
        <v>0</v>
      </c>
      <c r="BL490" s="17" t="s">
        <v>241</v>
      </c>
      <c r="BM490" s="205" t="s">
        <v>607</v>
      </c>
    </row>
    <row r="491" spans="2:65" s="12" customFormat="1" ht="11.25">
      <c r="B491" s="207"/>
      <c r="C491" s="208"/>
      <c r="D491" s="209" t="s">
        <v>151</v>
      </c>
      <c r="E491" s="210" t="s">
        <v>1</v>
      </c>
      <c r="F491" s="211" t="s">
        <v>1024</v>
      </c>
      <c r="G491" s="208"/>
      <c r="H491" s="212">
        <v>1.03</v>
      </c>
      <c r="I491" s="213"/>
      <c r="J491" s="208"/>
      <c r="K491" s="208"/>
      <c r="L491" s="214"/>
      <c r="M491" s="215"/>
      <c r="N491" s="216"/>
      <c r="O491" s="216"/>
      <c r="P491" s="216"/>
      <c r="Q491" s="216"/>
      <c r="R491" s="216"/>
      <c r="S491" s="216"/>
      <c r="T491" s="217"/>
      <c r="AT491" s="218" t="s">
        <v>151</v>
      </c>
      <c r="AU491" s="218" t="s">
        <v>149</v>
      </c>
      <c r="AV491" s="12" t="s">
        <v>149</v>
      </c>
      <c r="AW491" s="12" t="s">
        <v>33</v>
      </c>
      <c r="AX491" s="12" t="s">
        <v>85</v>
      </c>
      <c r="AY491" s="218" t="s">
        <v>142</v>
      </c>
    </row>
    <row r="492" spans="2:65" s="12" customFormat="1" ht="11.25">
      <c r="B492" s="207"/>
      <c r="C492" s="208"/>
      <c r="D492" s="209" t="s">
        <v>151</v>
      </c>
      <c r="E492" s="208"/>
      <c r="F492" s="211" t="s">
        <v>1025</v>
      </c>
      <c r="G492" s="208"/>
      <c r="H492" s="212">
        <v>1.133</v>
      </c>
      <c r="I492" s="213"/>
      <c r="J492" s="208"/>
      <c r="K492" s="208"/>
      <c r="L492" s="214"/>
      <c r="M492" s="215"/>
      <c r="N492" s="216"/>
      <c r="O492" s="216"/>
      <c r="P492" s="216"/>
      <c r="Q492" s="216"/>
      <c r="R492" s="216"/>
      <c r="S492" s="216"/>
      <c r="T492" s="217"/>
      <c r="AT492" s="218" t="s">
        <v>151</v>
      </c>
      <c r="AU492" s="218" t="s">
        <v>149</v>
      </c>
      <c r="AV492" s="12" t="s">
        <v>149</v>
      </c>
      <c r="AW492" s="12" t="s">
        <v>4</v>
      </c>
      <c r="AX492" s="12" t="s">
        <v>85</v>
      </c>
      <c r="AY492" s="218" t="s">
        <v>142</v>
      </c>
    </row>
    <row r="493" spans="2:65" s="1" customFormat="1" ht="24" customHeight="1">
      <c r="B493" s="34"/>
      <c r="C493" s="194" t="s">
        <v>599</v>
      </c>
      <c r="D493" s="194" t="s">
        <v>144</v>
      </c>
      <c r="E493" s="195" t="s">
        <v>1026</v>
      </c>
      <c r="F493" s="196" t="s">
        <v>1027</v>
      </c>
      <c r="G493" s="197" t="s">
        <v>147</v>
      </c>
      <c r="H493" s="198">
        <v>6.3230000000000004</v>
      </c>
      <c r="I493" s="199"/>
      <c r="J493" s="200">
        <f>ROUND(I493*H493,2)</f>
        <v>0</v>
      </c>
      <c r="K493" s="196" t="s">
        <v>160</v>
      </c>
      <c r="L493" s="38"/>
      <c r="M493" s="201" t="s">
        <v>1</v>
      </c>
      <c r="N493" s="202" t="s">
        <v>43</v>
      </c>
      <c r="O493" s="66"/>
      <c r="P493" s="203">
        <f>O493*H493</f>
        <v>0</v>
      </c>
      <c r="Q493" s="203">
        <v>0</v>
      </c>
      <c r="R493" s="203">
        <f>Q493*H493</f>
        <v>0</v>
      </c>
      <c r="S493" s="203">
        <v>8.3169999999999994E-2</v>
      </c>
      <c r="T493" s="204">
        <f>S493*H493</f>
        <v>0.52588391000000001</v>
      </c>
      <c r="AR493" s="205" t="s">
        <v>241</v>
      </c>
      <c r="AT493" s="205" t="s">
        <v>144</v>
      </c>
      <c r="AU493" s="205" t="s">
        <v>149</v>
      </c>
      <c r="AY493" s="17" t="s">
        <v>142</v>
      </c>
      <c r="BE493" s="206">
        <f>IF(N493="základní",J493,0)</f>
        <v>0</v>
      </c>
      <c r="BF493" s="206">
        <f>IF(N493="snížená",J493,0)</f>
        <v>0</v>
      </c>
      <c r="BG493" s="206">
        <f>IF(N493="zákl. přenesená",J493,0)</f>
        <v>0</v>
      </c>
      <c r="BH493" s="206">
        <f>IF(N493="sníž. přenesená",J493,0)</f>
        <v>0</v>
      </c>
      <c r="BI493" s="206">
        <f>IF(N493="nulová",J493,0)</f>
        <v>0</v>
      </c>
      <c r="BJ493" s="17" t="s">
        <v>149</v>
      </c>
      <c r="BK493" s="206">
        <f>ROUND(I493*H493,2)</f>
        <v>0</v>
      </c>
      <c r="BL493" s="17" t="s">
        <v>241</v>
      </c>
      <c r="BM493" s="205" t="s">
        <v>1028</v>
      </c>
    </row>
    <row r="494" spans="2:65" s="12" customFormat="1" ht="11.25">
      <c r="B494" s="207"/>
      <c r="C494" s="208"/>
      <c r="D494" s="209" t="s">
        <v>151</v>
      </c>
      <c r="E494" s="210" t="s">
        <v>1</v>
      </c>
      <c r="F494" s="211" t="s">
        <v>932</v>
      </c>
      <c r="G494" s="208"/>
      <c r="H494" s="212">
        <v>3.5630000000000002</v>
      </c>
      <c r="I494" s="213"/>
      <c r="J494" s="208"/>
      <c r="K494" s="208"/>
      <c r="L494" s="214"/>
      <c r="M494" s="215"/>
      <c r="N494" s="216"/>
      <c r="O494" s="216"/>
      <c r="P494" s="216"/>
      <c r="Q494" s="216"/>
      <c r="R494" s="216"/>
      <c r="S494" s="216"/>
      <c r="T494" s="217"/>
      <c r="AT494" s="218" t="s">
        <v>151</v>
      </c>
      <c r="AU494" s="218" t="s">
        <v>149</v>
      </c>
      <c r="AV494" s="12" t="s">
        <v>149</v>
      </c>
      <c r="AW494" s="12" t="s">
        <v>33</v>
      </c>
      <c r="AX494" s="12" t="s">
        <v>77</v>
      </c>
      <c r="AY494" s="218" t="s">
        <v>142</v>
      </c>
    </row>
    <row r="495" spans="2:65" s="12" customFormat="1" ht="11.25">
      <c r="B495" s="207"/>
      <c r="C495" s="208"/>
      <c r="D495" s="209" t="s">
        <v>151</v>
      </c>
      <c r="E495" s="210" t="s">
        <v>1</v>
      </c>
      <c r="F495" s="211" t="s">
        <v>933</v>
      </c>
      <c r="G495" s="208"/>
      <c r="H495" s="212">
        <v>2.76</v>
      </c>
      <c r="I495" s="213"/>
      <c r="J495" s="208"/>
      <c r="K495" s="208"/>
      <c r="L495" s="214"/>
      <c r="M495" s="215"/>
      <c r="N495" s="216"/>
      <c r="O495" s="216"/>
      <c r="P495" s="216"/>
      <c r="Q495" s="216"/>
      <c r="R495" s="216"/>
      <c r="S495" s="216"/>
      <c r="T495" s="217"/>
      <c r="AT495" s="218" t="s">
        <v>151</v>
      </c>
      <c r="AU495" s="218" t="s">
        <v>149</v>
      </c>
      <c r="AV495" s="12" t="s">
        <v>149</v>
      </c>
      <c r="AW495" s="12" t="s">
        <v>33</v>
      </c>
      <c r="AX495" s="12" t="s">
        <v>77</v>
      </c>
      <c r="AY495" s="218" t="s">
        <v>142</v>
      </c>
    </row>
    <row r="496" spans="2:65" s="13" customFormat="1" ht="11.25">
      <c r="B496" s="219"/>
      <c r="C496" s="220"/>
      <c r="D496" s="209" t="s">
        <v>151</v>
      </c>
      <c r="E496" s="221" t="s">
        <v>1</v>
      </c>
      <c r="F496" s="222" t="s">
        <v>157</v>
      </c>
      <c r="G496" s="220"/>
      <c r="H496" s="223">
        <v>6.3230000000000004</v>
      </c>
      <c r="I496" s="224"/>
      <c r="J496" s="220"/>
      <c r="K496" s="220"/>
      <c r="L496" s="225"/>
      <c r="M496" s="226"/>
      <c r="N496" s="227"/>
      <c r="O496" s="227"/>
      <c r="P496" s="227"/>
      <c r="Q496" s="227"/>
      <c r="R496" s="227"/>
      <c r="S496" s="227"/>
      <c r="T496" s="228"/>
      <c r="AT496" s="229" t="s">
        <v>151</v>
      </c>
      <c r="AU496" s="229" t="s">
        <v>149</v>
      </c>
      <c r="AV496" s="13" t="s">
        <v>87</v>
      </c>
      <c r="AW496" s="13" t="s">
        <v>33</v>
      </c>
      <c r="AX496" s="13" t="s">
        <v>85</v>
      </c>
      <c r="AY496" s="229" t="s">
        <v>142</v>
      </c>
    </row>
    <row r="497" spans="2:65" s="1" customFormat="1" ht="24" customHeight="1">
      <c r="B497" s="34"/>
      <c r="C497" s="194" t="s">
        <v>604</v>
      </c>
      <c r="D497" s="194" t="s">
        <v>144</v>
      </c>
      <c r="E497" s="195" t="s">
        <v>615</v>
      </c>
      <c r="F497" s="196" t="s">
        <v>616</v>
      </c>
      <c r="G497" s="197" t="s">
        <v>147</v>
      </c>
      <c r="H497" s="198">
        <v>8.8279999999999994</v>
      </c>
      <c r="I497" s="199"/>
      <c r="J497" s="200">
        <f>ROUND(I497*H497,2)</f>
        <v>0</v>
      </c>
      <c r="K497" s="196" t="s">
        <v>160</v>
      </c>
      <c r="L497" s="38"/>
      <c r="M497" s="201" t="s">
        <v>1</v>
      </c>
      <c r="N497" s="202" t="s">
        <v>43</v>
      </c>
      <c r="O497" s="66"/>
      <c r="P497" s="203">
        <f>O497*H497</f>
        <v>0</v>
      </c>
      <c r="Q497" s="203">
        <v>6.3499999999999997E-3</v>
      </c>
      <c r="R497" s="203">
        <f>Q497*H497</f>
        <v>5.6057799999999991E-2</v>
      </c>
      <c r="S497" s="203">
        <v>0</v>
      </c>
      <c r="T497" s="204">
        <f>S497*H497</f>
        <v>0</v>
      </c>
      <c r="AR497" s="205" t="s">
        <v>241</v>
      </c>
      <c r="AT497" s="205" t="s">
        <v>144</v>
      </c>
      <c r="AU497" s="205" t="s">
        <v>149</v>
      </c>
      <c r="AY497" s="17" t="s">
        <v>142</v>
      </c>
      <c r="BE497" s="206">
        <f>IF(N497="základní",J497,0)</f>
        <v>0</v>
      </c>
      <c r="BF497" s="206">
        <f>IF(N497="snížená",J497,0)</f>
        <v>0</v>
      </c>
      <c r="BG497" s="206">
        <f>IF(N497="zákl. přenesená",J497,0)</f>
        <v>0</v>
      </c>
      <c r="BH497" s="206">
        <f>IF(N497="sníž. přenesená",J497,0)</f>
        <v>0</v>
      </c>
      <c r="BI497" s="206">
        <f>IF(N497="nulová",J497,0)</f>
        <v>0</v>
      </c>
      <c r="BJ497" s="17" t="s">
        <v>149</v>
      </c>
      <c r="BK497" s="206">
        <f>ROUND(I497*H497,2)</f>
        <v>0</v>
      </c>
      <c r="BL497" s="17" t="s">
        <v>241</v>
      </c>
      <c r="BM497" s="205" t="s">
        <v>617</v>
      </c>
    </row>
    <row r="498" spans="2:65" s="12" customFormat="1" ht="11.25">
      <c r="B498" s="207"/>
      <c r="C498" s="208"/>
      <c r="D498" s="209" t="s">
        <v>151</v>
      </c>
      <c r="E498" s="210" t="s">
        <v>1</v>
      </c>
      <c r="F498" s="211" t="s">
        <v>930</v>
      </c>
      <c r="G498" s="208"/>
      <c r="H498" s="212">
        <v>2.2000000000000002</v>
      </c>
      <c r="I498" s="213"/>
      <c r="J498" s="208"/>
      <c r="K498" s="208"/>
      <c r="L498" s="214"/>
      <c r="M498" s="215"/>
      <c r="N498" s="216"/>
      <c r="O498" s="216"/>
      <c r="P498" s="216"/>
      <c r="Q498" s="216"/>
      <c r="R498" s="216"/>
      <c r="S498" s="216"/>
      <c r="T498" s="217"/>
      <c r="AT498" s="218" t="s">
        <v>151</v>
      </c>
      <c r="AU498" s="218" t="s">
        <v>149</v>
      </c>
      <c r="AV498" s="12" t="s">
        <v>149</v>
      </c>
      <c r="AW498" s="12" t="s">
        <v>33</v>
      </c>
      <c r="AX498" s="12" t="s">
        <v>77</v>
      </c>
      <c r="AY498" s="218" t="s">
        <v>142</v>
      </c>
    </row>
    <row r="499" spans="2:65" s="12" customFormat="1" ht="11.25">
      <c r="B499" s="207"/>
      <c r="C499" s="208"/>
      <c r="D499" s="209" t="s">
        <v>151</v>
      </c>
      <c r="E499" s="210" t="s">
        <v>1</v>
      </c>
      <c r="F499" s="211" t="s">
        <v>931</v>
      </c>
      <c r="G499" s="208"/>
      <c r="H499" s="212">
        <v>1.53</v>
      </c>
      <c r="I499" s="213"/>
      <c r="J499" s="208"/>
      <c r="K499" s="208"/>
      <c r="L499" s="214"/>
      <c r="M499" s="215"/>
      <c r="N499" s="216"/>
      <c r="O499" s="216"/>
      <c r="P499" s="216"/>
      <c r="Q499" s="216"/>
      <c r="R499" s="216"/>
      <c r="S499" s="216"/>
      <c r="T499" s="217"/>
      <c r="AT499" s="218" t="s">
        <v>151</v>
      </c>
      <c r="AU499" s="218" t="s">
        <v>149</v>
      </c>
      <c r="AV499" s="12" t="s">
        <v>149</v>
      </c>
      <c r="AW499" s="12" t="s">
        <v>33</v>
      </c>
      <c r="AX499" s="12" t="s">
        <v>77</v>
      </c>
      <c r="AY499" s="218" t="s">
        <v>142</v>
      </c>
    </row>
    <row r="500" spans="2:65" s="12" customFormat="1" ht="11.25">
      <c r="B500" s="207"/>
      <c r="C500" s="208"/>
      <c r="D500" s="209" t="s">
        <v>151</v>
      </c>
      <c r="E500" s="210" t="s">
        <v>1</v>
      </c>
      <c r="F500" s="211" t="s">
        <v>1029</v>
      </c>
      <c r="G500" s="208"/>
      <c r="H500" s="212">
        <v>2.3380000000000001</v>
      </c>
      <c r="I500" s="213"/>
      <c r="J500" s="208"/>
      <c r="K500" s="208"/>
      <c r="L500" s="214"/>
      <c r="M500" s="215"/>
      <c r="N500" s="216"/>
      <c r="O500" s="216"/>
      <c r="P500" s="216"/>
      <c r="Q500" s="216"/>
      <c r="R500" s="216"/>
      <c r="S500" s="216"/>
      <c r="T500" s="217"/>
      <c r="AT500" s="218" t="s">
        <v>151</v>
      </c>
      <c r="AU500" s="218" t="s">
        <v>149</v>
      </c>
      <c r="AV500" s="12" t="s">
        <v>149</v>
      </c>
      <c r="AW500" s="12" t="s">
        <v>33</v>
      </c>
      <c r="AX500" s="12" t="s">
        <v>77</v>
      </c>
      <c r="AY500" s="218" t="s">
        <v>142</v>
      </c>
    </row>
    <row r="501" spans="2:65" s="12" customFormat="1" ht="11.25">
      <c r="B501" s="207"/>
      <c r="C501" s="208"/>
      <c r="D501" s="209" t="s">
        <v>151</v>
      </c>
      <c r="E501" s="210" t="s">
        <v>1</v>
      </c>
      <c r="F501" s="211" t="s">
        <v>933</v>
      </c>
      <c r="G501" s="208"/>
      <c r="H501" s="212">
        <v>2.76</v>
      </c>
      <c r="I501" s="213"/>
      <c r="J501" s="208"/>
      <c r="K501" s="208"/>
      <c r="L501" s="214"/>
      <c r="M501" s="215"/>
      <c r="N501" s="216"/>
      <c r="O501" s="216"/>
      <c r="P501" s="216"/>
      <c r="Q501" s="216"/>
      <c r="R501" s="216"/>
      <c r="S501" s="216"/>
      <c r="T501" s="217"/>
      <c r="AT501" s="218" t="s">
        <v>151</v>
      </c>
      <c r="AU501" s="218" t="s">
        <v>149</v>
      </c>
      <c r="AV501" s="12" t="s">
        <v>149</v>
      </c>
      <c r="AW501" s="12" t="s">
        <v>33</v>
      </c>
      <c r="AX501" s="12" t="s">
        <v>77</v>
      </c>
      <c r="AY501" s="218" t="s">
        <v>142</v>
      </c>
    </row>
    <row r="502" spans="2:65" s="13" customFormat="1" ht="11.25">
      <c r="B502" s="219"/>
      <c r="C502" s="220"/>
      <c r="D502" s="209" t="s">
        <v>151</v>
      </c>
      <c r="E502" s="221" t="s">
        <v>1</v>
      </c>
      <c r="F502" s="222" t="s">
        <v>157</v>
      </c>
      <c r="G502" s="220"/>
      <c r="H502" s="223">
        <v>8.8279999999999994</v>
      </c>
      <c r="I502" s="224"/>
      <c r="J502" s="220"/>
      <c r="K502" s="220"/>
      <c r="L502" s="225"/>
      <c r="M502" s="226"/>
      <c r="N502" s="227"/>
      <c r="O502" s="227"/>
      <c r="P502" s="227"/>
      <c r="Q502" s="227"/>
      <c r="R502" s="227"/>
      <c r="S502" s="227"/>
      <c r="T502" s="228"/>
      <c r="AT502" s="229" t="s">
        <v>151</v>
      </c>
      <c r="AU502" s="229" t="s">
        <v>149</v>
      </c>
      <c r="AV502" s="13" t="s">
        <v>87</v>
      </c>
      <c r="AW502" s="13" t="s">
        <v>33</v>
      </c>
      <c r="AX502" s="13" t="s">
        <v>85</v>
      </c>
      <c r="AY502" s="229" t="s">
        <v>142</v>
      </c>
    </row>
    <row r="503" spans="2:65" s="1" customFormat="1" ht="24" customHeight="1">
      <c r="B503" s="34"/>
      <c r="C503" s="251" t="s">
        <v>610</v>
      </c>
      <c r="D503" s="251" t="s">
        <v>343</v>
      </c>
      <c r="E503" s="252" t="s">
        <v>619</v>
      </c>
      <c r="F503" s="253" t="s">
        <v>620</v>
      </c>
      <c r="G503" s="254" t="s">
        <v>147</v>
      </c>
      <c r="H503" s="255">
        <v>5.6079999999999997</v>
      </c>
      <c r="I503" s="256"/>
      <c r="J503" s="257">
        <f>ROUND(I503*H503,2)</f>
        <v>0</v>
      </c>
      <c r="K503" s="253" t="s">
        <v>148</v>
      </c>
      <c r="L503" s="258"/>
      <c r="M503" s="259" t="s">
        <v>1</v>
      </c>
      <c r="N503" s="260" t="s">
        <v>43</v>
      </c>
      <c r="O503" s="66"/>
      <c r="P503" s="203">
        <f>O503*H503</f>
        <v>0</v>
      </c>
      <c r="Q503" s="203">
        <v>1.7999999999999999E-2</v>
      </c>
      <c r="R503" s="203">
        <f>Q503*H503</f>
        <v>0.10094399999999999</v>
      </c>
      <c r="S503" s="203">
        <v>0</v>
      </c>
      <c r="T503" s="204">
        <f>S503*H503</f>
        <v>0</v>
      </c>
      <c r="AR503" s="205" t="s">
        <v>342</v>
      </c>
      <c r="AT503" s="205" t="s">
        <v>343</v>
      </c>
      <c r="AU503" s="205" t="s">
        <v>149</v>
      </c>
      <c r="AY503" s="17" t="s">
        <v>142</v>
      </c>
      <c r="BE503" s="206">
        <f>IF(N503="základní",J503,0)</f>
        <v>0</v>
      </c>
      <c r="BF503" s="206">
        <f>IF(N503="snížená",J503,0)</f>
        <v>0</v>
      </c>
      <c r="BG503" s="206">
        <f>IF(N503="zákl. přenesená",J503,0)</f>
        <v>0</v>
      </c>
      <c r="BH503" s="206">
        <f>IF(N503="sníž. přenesená",J503,0)</f>
        <v>0</v>
      </c>
      <c r="BI503" s="206">
        <f>IF(N503="nulová",J503,0)</f>
        <v>0</v>
      </c>
      <c r="BJ503" s="17" t="s">
        <v>149</v>
      </c>
      <c r="BK503" s="206">
        <f>ROUND(I503*H503,2)</f>
        <v>0</v>
      </c>
      <c r="BL503" s="17" t="s">
        <v>241</v>
      </c>
      <c r="BM503" s="205" t="s">
        <v>621</v>
      </c>
    </row>
    <row r="504" spans="2:65" s="12" customFormat="1" ht="11.25">
      <c r="B504" s="207"/>
      <c r="C504" s="208"/>
      <c r="D504" s="209" t="s">
        <v>151</v>
      </c>
      <c r="E504" s="210" t="s">
        <v>1</v>
      </c>
      <c r="F504" s="211" t="s">
        <v>1029</v>
      </c>
      <c r="G504" s="208"/>
      <c r="H504" s="212">
        <v>2.3380000000000001</v>
      </c>
      <c r="I504" s="213"/>
      <c r="J504" s="208"/>
      <c r="K504" s="208"/>
      <c r="L504" s="214"/>
      <c r="M504" s="215"/>
      <c r="N504" s="216"/>
      <c r="O504" s="216"/>
      <c r="P504" s="216"/>
      <c r="Q504" s="216"/>
      <c r="R504" s="216"/>
      <c r="S504" s="216"/>
      <c r="T504" s="217"/>
      <c r="AT504" s="218" t="s">
        <v>151</v>
      </c>
      <c r="AU504" s="218" t="s">
        <v>149</v>
      </c>
      <c r="AV504" s="12" t="s">
        <v>149</v>
      </c>
      <c r="AW504" s="12" t="s">
        <v>33</v>
      </c>
      <c r="AX504" s="12" t="s">
        <v>77</v>
      </c>
      <c r="AY504" s="218" t="s">
        <v>142</v>
      </c>
    </row>
    <row r="505" spans="2:65" s="12" customFormat="1" ht="11.25">
      <c r="B505" s="207"/>
      <c r="C505" s="208"/>
      <c r="D505" s="209" t="s">
        <v>151</v>
      </c>
      <c r="E505" s="210" t="s">
        <v>1</v>
      </c>
      <c r="F505" s="211" t="s">
        <v>933</v>
      </c>
      <c r="G505" s="208"/>
      <c r="H505" s="212">
        <v>2.76</v>
      </c>
      <c r="I505" s="213"/>
      <c r="J505" s="208"/>
      <c r="K505" s="208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151</v>
      </c>
      <c r="AU505" s="218" t="s">
        <v>149</v>
      </c>
      <c r="AV505" s="12" t="s">
        <v>149</v>
      </c>
      <c r="AW505" s="12" t="s">
        <v>33</v>
      </c>
      <c r="AX505" s="12" t="s">
        <v>77</v>
      </c>
      <c r="AY505" s="218" t="s">
        <v>142</v>
      </c>
    </row>
    <row r="506" spans="2:65" s="13" customFormat="1" ht="11.25">
      <c r="B506" s="219"/>
      <c r="C506" s="220"/>
      <c r="D506" s="209" t="s">
        <v>151</v>
      </c>
      <c r="E506" s="221" t="s">
        <v>1</v>
      </c>
      <c r="F506" s="222" t="s">
        <v>157</v>
      </c>
      <c r="G506" s="220"/>
      <c r="H506" s="223">
        <v>5.0979999999999999</v>
      </c>
      <c r="I506" s="224"/>
      <c r="J506" s="220"/>
      <c r="K506" s="220"/>
      <c r="L506" s="225"/>
      <c r="M506" s="226"/>
      <c r="N506" s="227"/>
      <c r="O506" s="227"/>
      <c r="P506" s="227"/>
      <c r="Q506" s="227"/>
      <c r="R506" s="227"/>
      <c r="S506" s="227"/>
      <c r="T506" s="228"/>
      <c r="AT506" s="229" t="s">
        <v>151</v>
      </c>
      <c r="AU506" s="229" t="s">
        <v>149</v>
      </c>
      <c r="AV506" s="13" t="s">
        <v>87</v>
      </c>
      <c r="AW506" s="13" t="s">
        <v>33</v>
      </c>
      <c r="AX506" s="13" t="s">
        <v>85</v>
      </c>
      <c r="AY506" s="229" t="s">
        <v>142</v>
      </c>
    </row>
    <row r="507" spans="2:65" s="12" customFormat="1" ht="11.25">
      <c r="B507" s="207"/>
      <c r="C507" s="208"/>
      <c r="D507" s="209" t="s">
        <v>151</v>
      </c>
      <c r="E507" s="208"/>
      <c r="F507" s="211" t="s">
        <v>1030</v>
      </c>
      <c r="G507" s="208"/>
      <c r="H507" s="212">
        <v>5.6079999999999997</v>
      </c>
      <c r="I507" s="213"/>
      <c r="J507" s="208"/>
      <c r="K507" s="208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151</v>
      </c>
      <c r="AU507" s="218" t="s">
        <v>149</v>
      </c>
      <c r="AV507" s="12" t="s">
        <v>149</v>
      </c>
      <c r="AW507" s="12" t="s">
        <v>4</v>
      </c>
      <c r="AX507" s="12" t="s">
        <v>85</v>
      </c>
      <c r="AY507" s="218" t="s">
        <v>142</v>
      </c>
    </row>
    <row r="508" spans="2:65" s="1" customFormat="1" ht="36" customHeight="1">
      <c r="B508" s="34"/>
      <c r="C508" s="251" t="s">
        <v>614</v>
      </c>
      <c r="D508" s="251" t="s">
        <v>343</v>
      </c>
      <c r="E508" s="252" t="s">
        <v>605</v>
      </c>
      <c r="F508" s="253" t="s">
        <v>606</v>
      </c>
      <c r="G508" s="254" t="s">
        <v>147</v>
      </c>
      <c r="H508" s="255">
        <v>3.036</v>
      </c>
      <c r="I508" s="256"/>
      <c r="J508" s="257">
        <f>ROUND(I508*H508,2)</f>
        <v>0</v>
      </c>
      <c r="K508" s="253" t="s">
        <v>148</v>
      </c>
      <c r="L508" s="258"/>
      <c r="M508" s="259" t="s">
        <v>1</v>
      </c>
      <c r="N508" s="260" t="s">
        <v>43</v>
      </c>
      <c r="O508" s="66"/>
      <c r="P508" s="203">
        <f>O508*H508</f>
        <v>0</v>
      </c>
      <c r="Q508" s="203">
        <v>1.9199999999999998E-2</v>
      </c>
      <c r="R508" s="203">
        <f>Q508*H508</f>
        <v>5.8291199999999994E-2</v>
      </c>
      <c r="S508" s="203">
        <v>0</v>
      </c>
      <c r="T508" s="204">
        <f>S508*H508</f>
        <v>0</v>
      </c>
      <c r="AR508" s="205" t="s">
        <v>342</v>
      </c>
      <c r="AT508" s="205" t="s">
        <v>343</v>
      </c>
      <c r="AU508" s="205" t="s">
        <v>149</v>
      </c>
      <c r="AY508" s="17" t="s">
        <v>142</v>
      </c>
      <c r="BE508" s="206">
        <f>IF(N508="základní",J508,0)</f>
        <v>0</v>
      </c>
      <c r="BF508" s="206">
        <f>IF(N508="snížená",J508,0)</f>
        <v>0</v>
      </c>
      <c r="BG508" s="206">
        <f>IF(N508="zákl. přenesená",J508,0)</f>
        <v>0</v>
      </c>
      <c r="BH508" s="206">
        <f>IF(N508="sníž. přenesená",J508,0)</f>
        <v>0</v>
      </c>
      <c r="BI508" s="206">
        <f>IF(N508="nulová",J508,0)</f>
        <v>0</v>
      </c>
      <c r="BJ508" s="17" t="s">
        <v>149</v>
      </c>
      <c r="BK508" s="206">
        <f>ROUND(I508*H508,2)</f>
        <v>0</v>
      </c>
      <c r="BL508" s="17" t="s">
        <v>241</v>
      </c>
      <c r="BM508" s="205" t="s">
        <v>624</v>
      </c>
    </row>
    <row r="509" spans="2:65" s="12" customFormat="1" ht="11.25">
      <c r="B509" s="207"/>
      <c r="C509" s="208"/>
      <c r="D509" s="209" t="s">
        <v>151</v>
      </c>
      <c r="E509" s="210" t="s">
        <v>1</v>
      </c>
      <c r="F509" s="211" t="s">
        <v>933</v>
      </c>
      <c r="G509" s="208"/>
      <c r="H509" s="212">
        <v>2.76</v>
      </c>
      <c r="I509" s="213"/>
      <c r="J509" s="208"/>
      <c r="K509" s="208"/>
      <c r="L509" s="214"/>
      <c r="M509" s="215"/>
      <c r="N509" s="216"/>
      <c r="O509" s="216"/>
      <c r="P509" s="216"/>
      <c r="Q509" s="216"/>
      <c r="R509" s="216"/>
      <c r="S509" s="216"/>
      <c r="T509" s="217"/>
      <c r="AT509" s="218" t="s">
        <v>151</v>
      </c>
      <c r="AU509" s="218" t="s">
        <v>149</v>
      </c>
      <c r="AV509" s="12" t="s">
        <v>149</v>
      </c>
      <c r="AW509" s="12" t="s">
        <v>33</v>
      </c>
      <c r="AX509" s="12" t="s">
        <v>77</v>
      </c>
      <c r="AY509" s="218" t="s">
        <v>142</v>
      </c>
    </row>
    <row r="510" spans="2:65" s="13" customFormat="1" ht="11.25">
      <c r="B510" s="219"/>
      <c r="C510" s="220"/>
      <c r="D510" s="209" t="s">
        <v>151</v>
      </c>
      <c r="E510" s="221" t="s">
        <v>1</v>
      </c>
      <c r="F510" s="222" t="s">
        <v>157</v>
      </c>
      <c r="G510" s="220"/>
      <c r="H510" s="223">
        <v>2.76</v>
      </c>
      <c r="I510" s="224"/>
      <c r="J510" s="220"/>
      <c r="K510" s="220"/>
      <c r="L510" s="225"/>
      <c r="M510" s="226"/>
      <c r="N510" s="227"/>
      <c r="O510" s="227"/>
      <c r="P510" s="227"/>
      <c r="Q510" s="227"/>
      <c r="R510" s="227"/>
      <c r="S510" s="227"/>
      <c r="T510" s="228"/>
      <c r="AT510" s="229" t="s">
        <v>151</v>
      </c>
      <c r="AU510" s="229" t="s">
        <v>149</v>
      </c>
      <c r="AV510" s="13" t="s">
        <v>87</v>
      </c>
      <c r="AW510" s="13" t="s">
        <v>33</v>
      </c>
      <c r="AX510" s="13" t="s">
        <v>85</v>
      </c>
      <c r="AY510" s="229" t="s">
        <v>142</v>
      </c>
    </row>
    <row r="511" spans="2:65" s="12" customFormat="1" ht="11.25">
      <c r="B511" s="207"/>
      <c r="C511" s="208"/>
      <c r="D511" s="209" t="s">
        <v>151</v>
      </c>
      <c r="E511" s="208"/>
      <c r="F511" s="211" t="s">
        <v>1031</v>
      </c>
      <c r="G511" s="208"/>
      <c r="H511" s="212">
        <v>3.036</v>
      </c>
      <c r="I511" s="213"/>
      <c r="J511" s="208"/>
      <c r="K511" s="208"/>
      <c r="L511" s="214"/>
      <c r="M511" s="215"/>
      <c r="N511" s="216"/>
      <c r="O511" s="216"/>
      <c r="P511" s="216"/>
      <c r="Q511" s="216"/>
      <c r="R511" s="216"/>
      <c r="S511" s="216"/>
      <c r="T511" s="217"/>
      <c r="AT511" s="218" t="s">
        <v>151</v>
      </c>
      <c r="AU511" s="218" t="s">
        <v>149</v>
      </c>
      <c r="AV511" s="12" t="s">
        <v>149</v>
      </c>
      <c r="AW511" s="12" t="s">
        <v>4</v>
      </c>
      <c r="AX511" s="12" t="s">
        <v>85</v>
      </c>
      <c r="AY511" s="218" t="s">
        <v>142</v>
      </c>
    </row>
    <row r="512" spans="2:65" s="1" customFormat="1" ht="16.5" customHeight="1">
      <c r="B512" s="34"/>
      <c r="C512" s="194" t="s">
        <v>618</v>
      </c>
      <c r="D512" s="194" t="s">
        <v>144</v>
      </c>
      <c r="E512" s="195" t="s">
        <v>627</v>
      </c>
      <c r="F512" s="196" t="s">
        <v>628</v>
      </c>
      <c r="G512" s="197" t="s">
        <v>147</v>
      </c>
      <c r="H512" s="198">
        <v>10.053000000000001</v>
      </c>
      <c r="I512" s="199"/>
      <c r="J512" s="200">
        <f>ROUND(I512*H512,2)</f>
        <v>0</v>
      </c>
      <c r="K512" s="196" t="s">
        <v>160</v>
      </c>
      <c r="L512" s="38"/>
      <c r="M512" s="201" t="s">
        <v>1</v>
      </c>
      <c r="N512" s="202" t="s">
        <v>43</v>
      </c>
      <c r="O512" s="66"/>
      <c r="P512" s="203">
        <f>O512*H512</f>
        <v>0</v>
      </c>
      <c r="Q512" s="203">
        <v>2.9999999999999997E-4</v>
      </c>
      <c r="R512" s="203">
        <f>Q512*H512</f>
        <v>3.0159000000000002E-3</v>
      </c>
      <c r="S512" s="203">
        <v>0</v>
      </c>
      <c r="T512" s="204">
        <f>S512*H512</f>
        <v>0</v>
      </c>
      <c r="AR512" s="205" t="s">
        <v>241</v>
      </c>
      <c r="AT512" s="205" t="s">
        <v>144</v>
      </c>
      <c r="AU512" s="205" t="s">
        <v>149</v>
      </c>
      <c r="AY512" s="17" t="s">
        <v>142</v>
      </c>
      <c r="BE512" s="206">
        <f>IF(N512="základní",J512,0)</f>
        <v>0</v>
      </c>
      <c r="BF512" s="206">
        <f>IF(N512="snížená",J512,0)</f>
        <v>0</v>
      </c>
      <c r="BG512" s="206">
        <f>IF(N512="zákl. přenesená",J512,0)</f>
        <v>0</v>
      </c>
      <c r="BH512" s="206">
        <f>IF(N512="sníž. přenesená",J512,0)</f>
        <v>0</v>
      </c>
      <c r="BI512" s="206">
        <f>IF(N512="nulová",J512,0)</f>
        <v>0</v>
      </c>
      <c r="BJ512" s="17" t="s">
        <v>149</v>
      </c>
      <c r="BK512" s="206">
        <f>ROUND(I512*H512,2)</f>
        <v>0</v>
      </c>
      <c r="BL512" s="17" t="s">
        <v>241</v>
      </c>
      <c r="BM512" s="205" t="s">
        <v>629</v>
      </c>
    </row>
    <row r="513" spans="2:65" s="12" customFormat="1" ht="11.25">
      <c r="B513" s="207"/>
      <c r="C513" s="208"/>
      <c r="D513" s="209" t="s">
        <v>151</v>
      </c>
      <c r="E513" s="210" t="s">
        <v>1</v>
      </c>
      <c r="F513" s="211" t="s">
        <v>930</v>
      </c>
      <c r="G513" s="208"/>
      <c r="H513" s="212">
        <v>2.2000000000000002</v>
      </c>
      <c r="I513" s="213"/>
      <c r="J513" s="208"/>
      <c r="K513" s="208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151</v>
      </c>
      <c r="AU513" s="218" t="s">
        <v>149</v>
      </c>
      <c r="AV513" s="12" t="s">
        <v>149</v>
      </c>
      <c r="AW513" s="12" t="s">
        <v>33</v>
      </c>
      <c r="AX513" s="12" t="s">
        <v>77</v>
      </c>
      <c r="AY513" s="218" t="s">
        <v>142</v>
      </c>
    </row>
    <row r="514" spans="2:65" s="12" customFormat="1" ht="11.25">
      <c r="B514" s="207"/>
      <c r="C514" s="208"/>
      <c r="D514" s="209" t="s">
        <v>151</v>
      </c>
      <c r="E514" s="210" t="s">
        <v>1</v>
      </c>
      <c r="F514" s="211" t="s">
        <v>931</v>
      </c>
      <c r="G514" s="208"/>
      <c r="H514" s="212">
        <v>1.53</v>
      </c>
      <c r="I514" s="213"/>
      <c r="J514" s="208"/>
      <c r="K514" s="208"/>
      <c r="L514" s="214"/>
      <c r="M514" s="215"/>
      <c r="N514" s="216"/>
      <c r="O514" s="216"/>
      <c r="P514" s="216"/>
      <c r="Q514" s="216"/>
      <c r="R514" s="216"/>
      <c r="S514" s="216"/>
      <c r="T514" s="217"/>
      <c r="AT514" s="218" t="s">
        <v>151</v>
      </c>
      <c r="AU514" s="218" t="s">
        <v>149</v>
      </c>
      <c r="AV514" s="12" t="s">
        <v>149</v>
      </c>
      <c r="AW514" s="12" t="s">
        <v>33</v>
      </c>
      <c r="AX514" s="12" t="s">
        <v>77</v>
      </c>
      <c r="AY514" s="218" t="s">
        <v>142</v>
      </c>
    </row>
    <row r="515" spans="2:65" s="12" customFormat="1" ht="11.25">
      <c r="B515" s="207"/>
      <c r="C515" s="208"/>
      <c r="D515" s="209" t="s">
        <v>151</v>
      </c>
      <c r="E515" s="210" t="s">
        <v>1</v>
      </c>
      <c r="F515" s="211" t="s">
        <v>932</v>
      </c>
      <c r="G515" s="208"/>
      <c r="H515" s="212">
        <v>3.5630000000000002</v>
      </c>
      <c r="I515" s="213"/>
      <c r="J515" s="208"/>
      <c r="K515" s="208"/>
      <c r="L515" s="214"/>
      <c r="M515" s="215"/>
      <c r="N515" s="216"/>
      <c r="O515" s="216"/>
      <c r="P515" s="216"/>
      <c r="Q515" s="216"/>
      <c r="R515" s="216"/>
      <c r="S515" s="216"/>
      <c r="T515" s="217"/>
      <c r="AT515" s="218" t="s">
        <v>151</v>
      </c>
      <c r="AU515" s="218" t="s">
        <v>149</v>
      </c>
      <c r="AV515" s="12" t="s">
        <v>149</v>
      </c>
      <c r="AW515" s="12" t="s">
        <v>33</v>
      </c>
      <c r="AX515" s="12" t="s">
        <v>77</v>
      </c>
      <c r="AY515" s="218" t="s">
        <v>142</v>
      </c>
    </row>
    <row r="516" spans="2:65" s="12" customFormat="1" ht="11.25">
      <c r="B516" s="207"/>
      <c r="C516" s="208"/>
      <c r="D516" s="209" t="s">
        <v>151</v>
      </c>
      <c r="E516" s="210" t="s">
        <v>1</v>
      </c>
      <c r="F516" s="211" t="s">
        <v>933</v>
      </c>
      <c r="G516" s="208"/>
      <c r="H516" s="212">
        <v>2.76</v>
      </c>
      <c r="I516" s="213"/>
      <c r="J516" s="208"/>
      <c r="K516" s="208"/>
      <c r="L516" s="214"/>
      <c r="M516" s="215"/>
      <c r="N516" s="216"/>
      <c r="O516" s="216"/>
      <c r="P516" s="216"/>
      <c r="Q516" s="216"/>
      <c r="R516" s="216"/>
      <c r="S516" s="216"/>
      <c r="T516" s="217"/>
      <c r="AT516" s="218" t="s">
        <v>151</v>
      </c>
      <c r="AU516" s="218" t="s">
        <v>149</v>
      </c>
      <c r="AV516" s="12" t="s">
        <v>149</v>
      </c>
      <c r="AW516" s="12" t="s">
        <v>33</v>
      </c>
      <c r="AX516" s="12" t="s">
        <v>77</v>
      </c>
      <c r="AY516" s="218" t="s">
        <v>142</v>
      </c>
    </row>
    <row r="517" spans="2:65" s="13" customFormat="1" ht="11.25">
      <c r="B517" s="219"/>
      <c r="C517" s="220"/>
      <c r="D517" s="209" t="s">
        <v>151</v>
      </c>
      <c r="E517" s="221" t="s">
        <v>1</v>
      </c>
      <c r="F517" s="222" t="s">
        <v>157</v>
      </c>
      <c r="G517" s="220"/>
      <c r="H517" s="223">
        <v>10.053000000000001</v>
      </c>
      <c r="I517" s="224"/>
      <c r="J517" s="220"/>
      <c r="K517" s="220"/>
      <c r="L517" s="225"/>
      <c r="M517" s="226"/>
      <c r="N517" s="227"/>
      <c r="O517" s="227"/>
      <c r="P517" s="227"/>
      <c r="Q517" s="227"/>
      <c r="R517" s="227"/>
      <c r="S517" s="227"/>
      <c r="T517" s="228"/>
      <c r="AT517" s="229" t="s">
        <v>151</v>
      </c>
      <c r="AU517" s="229" t="s">
        <v>149</v>
      </c>
      <c r="AV517" s="13" t="s">
        <v>87</v>
      </c>
      <c r="AW517" s="13" t="s">
        <v>33</v>
      </c>
      <c r="AX517" s="13" t="s">
        <v>85</v>
      </c>
      <c r="AY517" s="229" t="s">
        <v>142</v>
      </c>
    </row>
    <row r="518" spans="2:65" s="1" customFormat="1" ht="16.5" customHeight="1">
      <c r="B518" s="34"/>
      <c r="C518" s="194" t="s">
        <v>623</v>
      </c>
      <c r="D518" s="194" t="s">
        <v>144</v>
      </c>
      <c r="E518" s="195" t="s">
        <v>631</v>
      </c>
      <c r="F518" s="196" t="s">
        <v>632</v>
      </c>
      <c r="G518" s="197" t="s">
        <v>244</v>
      </c>
      <c r="H518" s="198">
        <v>22.8</v>
      </c>
      <c r="I518" s="199"/>
      <c r="J518" s="200">
        <f>ROUND(I518*H518,2)</f>
        <v>0</v>
      </c>
      <c r="K518" s="196" t="s">
        <v>160</v>
      </c>
      <c r="L518" s="38"/>
      <c r="M518" s="201" t="s">
        <v>1</v>
      </c>
      <c r="N518" s="202" t="s">
        <v>43</v>
      </c>
      <c r="O518" s="66"/>
      <c r="P518" s="203">
        <f>O518*H518</f>
        <v>0</v>
      </c>
      <c r="Q518" s="203">
        <v>3.0000000000000001E-5</v>
      </c>
      <c r="R518" s="203">
        <f>Q518*H518</f>
        <v>6.8400000000000004E-4</v>
      </c>
      <c r="S518" s="203">
        <v>0</v>
      </c>
      <c r="T518" s="204">
        <f>S518*H518</f>
        <v>0</v>
      </c>
      <c r="AR518" s="205" t="s">
        <v>241</v>
      </c>
      <c r="AT518" s="205" t="s">
        <v>144</v>
      </c>
      <c r="AU518" s="205" t="s">
        <v>149</v>
      </c>
      <c r="AY518" s="17" t="s">
        <v>142</v>
      </c>
      <c r="BE518" s="206">
        <f>IF(N518="základní",J518,0)</f>
        <v>0</v>
      </c>
      <c r="BF518" s="206">
        <f>IF(N518="snížená",J518,0)</f>
        <v>0</v>
      </c>
      <c r="BG518" s="206">
        <f>IF(N518="zákl. přenesená",J518,0)</f>
        <v>0</v>
      </c>
      <c r="BH518" s="206">
        <f>IF(N518="sníž. přenesená",J518,0)</f>
        <v>0</v>
      </c>
      <c r="BI518" s="206">
        <f>IF(N518="nulová",J518,0)</f>
        <v>0</v>
      </c>
      <c r="BJ518" s="17" t="s">
        <v>149</v>
      </c>
      <c r="BK518" s="206">
        <f>ROUND(I518*H518,2)</f>
        <v>0</v>
      </c>
      <c r="BL518" s="17" t="s">
        <v>241</v>
      </c>
      <c r="BM518" s="205" t="s">
        <v>633</v>
      </c>
    </row>
    <row r="519" spans="2:65" s="12" customFormat="1" ht="11.25">
      <c r="B519" s="207"/>
      <c r="C519" s="208"/>
      <c r="D519" s="209" t="s">
        <v>151</v>
      </c>
      <c r="E519" s="210" t="s">
        <v>1</v>
      </c>
      <c r="F519" s="211" t="s">
        <v>1022</v>
      </c>
      <c r="G519" s="208"/>
      <c r="H519" s="212">
        <v>5.6</v>
      </c>
      <c r="I519" s="213"/>
      <c r="J519" s="208"/>
      <c r="K519" s="208"/>
      <c r="L519" s="214"/>
      <c r="M519" s="215"/>
      <c r="N519" s="216"/>
      <c r="O519" s="216"/>
      <c r="P519" s="216"/>
      <c r="Q519" s="216"/>
      <c r="R519" s="216"/>
      <c r="S519" s="216"/>
      <c r="T519" s="217"/>
      <c r="AT519" s="218" t="s">
        <v>151</v>
      </c>
      <c r="AU519" s="218" t="s">
        <v>149</v>
      </c>
      <c r="AV519" s="12" t="s">
        <v>149</v>
      </c>
      <c r="AW519" s="12" t="s">
        <v>33</v>
      </c>
      <c r="AX519" s="12" t="s">
        <v>77</v>
      </c>
      <c r="AY519" s="218" t="s">
        <v>142</v>
      </c>
    </row>
    <row r="520" spans="2:65" s="12" customFormat="1" ht="11.25">
      <c r="B520" s="207"/>
      <c r="C520" s="208"/>
      <c r="D520" s="209" t="s">
        <v>151</v>
      </c>
      <c r="E520" s="210" t="s">
        <v>1</v>
      </c>
      <c r="F520" s="211" t="s">
        <v>1023</v>
      </c>
      <c r="G520" s="208"/>
      <c r="H520" s="212">
        <v>4.7</v>
      </c>
      <c r="I520" s="213"/>
      <c r="J520" s="208"/>
      <c r="K520" s="208"/>
      <c r="L520" s="214"/>
      <c r="M520" s="215"/>
      <c r="N520" s="216"/>
      <c r="O520" s="216"/>
      <c r="P520" s="216"/>
      <c r="Q520" s="216"/>
      <c r="R520" s="216"/>
      <c r="S520" s="216"/>
      <c r="T520" s="217"/>
      <c r="AT520" s="218" t="s">
        <v>151</v>
      </c>
      <c r="AU520" s="218" t="s">
        <v>149</v>
      </c>
      <c r="AV520" s="12" t="s">
        <v>149</v>
      </c>
      <c r="AW520" s="12" t="s">
        <v>33</v>
      </c>
      <c r="AX520" s="12" t="s">
        <v>77</v>
      </c>
      <c r="AY520" s="218" t="s">
        <v>142</v>
      </c>
    </row>
    <row r="521" spans="2:65" s="12" customFormat="1" ht="11.25">
      <c r="B521" s="207"/>
      <c r="C521" s="208"/>
      <c r="D521" s="209" t="s">
        <v>151</v>
      </c>
      <c r="E521" s="210" t="s">
        <v>1</v>
      </c>
      <c r="F521" s="211" t="s">
        <v>1032</v>
      </c>
      <c r="G521" s="208"/>
      <c r="H521" s="212">
        <v>6.4</v>
      </c>
      <c r="I521" s="213"/>
      <c r="J521" s="208"/>
      <c r="K521" s="208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151</v>
      </c>
      <c r="AU521" s="218" t="s">
        <v>149</v>
      </c>
      <c r="AV521" s="12" t="s">
        <v>149</v>
      </c>
      <c r="AW521" s="12" t="s">
        <v>33</v>
      </c>
      <c r="AX521" s="12" t="s">
        <v>77</v>
      </c>
      <c r="AY521" s="218" t="s">
        <v>142</v>
      </c>
    </row>
    <row r="522" spans="2:65" s="12" customFormat="1" ht="11.25">
      <c r="B522" s="207"/>
      <c r="C522" s="208"/>
      <c r="D522" s="209" t="s">
        <v>151</v>
      </c>
      <c r="E522" s="210" t="s">
        <v>1</v>
      </c>
      <c r="F522" s="211" t="s">
        <v>1033</v>
      </c>
      <c r="G522" s="208"/>
      <c r="H522" s="212">
        <v>6.1</v>
      </c>
      <c r="I522" s="213"/>
      <c r="J522" s="208"/>
      <c r="K522" s="208"/>
      <c r="L522" s="214"/>
      <c r="M522" s="215"/>
      <c r="N522" s="216"/>
      <c r="O522" s="216"/>
      <c r="P522" s="216"/>
      <c r="Q522" s="216"/>
      <c r="R522" s="216"/>
      <c r="S522" s="216"/>
      <c r="T522" s="217"/>
      <c r="AT522" s="218" t="s">
        <v>151</v>
      </c>
      <c r="AU522" s="218" t="s">
        <v>149</v>
      </c>
      <c r="AV522" s="12" t="s">
        <v>149</v>
      </c>
      <c r="AW522" s="12" t="s">
        <v>33</v>
      </c>
      <c r="AX522" s="12" t="s">
        <v>77</v>
      </c>
      <c r="AY522" s="218" t="s">
        <v>142</v>
      </c>
    </row>
    <row r="523" spans="2:65" s="13" customFormat="1" ht="11.25">
      <c r="B523" s="219"/>
      <c r="C523" s="220"/>
      <c r="D523" s="209" t="s">
        <v>151</v>
      </c>
      <c r="E523" s="221" t="s">
        <v>1</v>
      </c>
      <c r="F523" s="222" t="s">
        <v>157</v>
      </c>
      <c r="G523" s="220"/>
      <c r="H523" s="223">
        <v>22.8</v>
      </c>
      <c r="I523" s="224"/>
      <c r="J523" s="220"/>
      <c r="K523" s="220"/>
      <c r="L523" s="225"/>
      <c r="M523" s="226"/>
      <c r="N523" s="227"/>
      <c r="O523" s="227"/>
      <c r="P523" s="227"/>
      <c r="Q523" s="227"/>
      <c r="R523" s="227"/>
      <c r="S523" s="227"/>
      <c r="T523" s="228"/>
      <c r="AT523" s="229" t="s">
        <v>151</v>
      </c>
      <c r="AU523" s="229" t="s">
        <v>149</v>
      </c>
      <c r="AV523" s="13" t="s">
        <v>87</v>
      </c>
      <c r="AW523" s="13" t="s">
        <v>33</v>
      </c>
      <c r="AX523" s="13" t="s">
        <v>85</v>
      </c>
      <c r="AY523" s="229" t="s">
        <v>142</v>
      </c>
    </row>
    <row r="524" spans="2:65" s="1" customFormat="1" ht="24" customHeight="1">
      <c r="B524" s="34"/>
      <c r="C524" s="194" t="s">
        <v>626</v>
      </c>
      <c r="D524" s="194" t="s">
        <v>144</v>
      </c>
      <c r="E524" s="195" t="s">
        <v>1034</v>
      </c>
      <c r="F524" s="196" t="s">
        <v>1035</v>
      </c>
      <c r="G524" s="197" t="s">
        <v>301</v>
      </c>
      <c r="H524" s="198">
        <v>0.245</v>
      </c>
      <c r="I524" s="199"/>
      <c r="J524" s="200">
        <f>ROUND(I524*H524,2)</f>
        <v>0</v>
      </c>
      <c r="K524" s="196" t="s">
        <v>160</v>
      </c>
      <c r="L524" s="38"/>
      <c r="M524" s="201" t="s">
        <v>1</v>
      </c>
      <c r="N524" s="202" t="s">
        <v>43</v>
      </c>
      <c r="O524" s="66"/>
      <c r="P524" s="203">
        <f>O524*H524</f>
        <v>0</v>
      </c>
      <c r="Q524" s="203">
        <v>0</v>
      </c>
      <c r="R524" s="203">
        <f>Q524*H524</f>
        <v>0</v>
      </c>
      <c r="S524" s="203">
        <v>0</v>
      </c>
      <c r="T524" s="204">
        <f>S524*H524</f>
        <v>0</v>
      </c>
      <c r="AR524" s="205" t="s">
        <v>241</v>
      </c>
      <c r="AT524" s="205" t="s">
        <v>144</v>
      </c>
      <c r="AU524" s="205" t="s">
        <v>149</v>
      </c>
      <c r="AY524" s="17" t="s">
        <v>142</v>
      </c>
      <c r="BE524" s="206">
        <f>IF(N524="základní",J524,0)</f>
        <v>0</v>
      </c>
      <c r="BF524" s="206">
        <f>IF(N524="snížená",J524,0)</f>
        <v>0</v>
      </c>
      <c r="BG524" s="206">
        <f>IF(N524="zákl. přenesená",J524,0)</f>
        <v>0</v>
      </c>
      <c r="BH524" s="206">
        <f>IF(N524="sníž. přenesená",J524,0)</f>
        <v>0</v>
      </c>
      <c r="BI524" s="206">
        <f>IF(N524="nulová",J524,0)</f>
        <v>0</v>
      </c>
      <c r="BJ524" s="17" t="s">
        <v>149</v>
      </c>
      <c r="BK524" s="206">
        <f>ROUND(I524*H524,2)</f>
        <v>0</v>
      </c>
      <c r="BL524" s="17" t="s">
        <v>241</v>
      </c>
      <c r="BM524" s="205" t="s">
        <v>1036</v>
      </c>
    </row>
    <row r="525" spans="2:65" s="11" customFormat="1" ht="22.9" customHeight="1">
      <c r="B525" s="179"/>
      <c r="C525" s="180"/>
      <c r="D525" s="181" t="s">
        <v>76</v>
      </c>
      <c r="E525" s="192" t="s">
        <v>639</v>
      </c>
      <c r="F525" s="192" t="s">
        <v>640</v>
      </c>
      <c r="G525" s="180"/>
      <c r="H525" s="180"/>
      <c r="I525" s="183"/>
      <c r="J525" s="193">
        <f>BK525</f>
        <v>0</v>
      </c>
      <c r="K525" s="180"/>
      <c r="L525" s="184"/>
      <c r="M525" s="185"/>
      <c r="N525" s="186"/>
      <c r="O525" s="186"/>
      <c r="P525" s="187">
        <f>SUM(P526:P529)</f>
        <v>0</v>
      </c>
      <c r="Q525" s="186"/>
      <c r="R525" s="187">
        <f>SUM(R526:R529)</f>
        <v>0</v>
      </c>
      <c r="S525" s="186"/>
      <c r="T525" s="188">
        <f>SUM(T526:T529)</f>
        <v>0.77397500000000008</v>
      </c>
      <c r="AR525" s="189" t="s">
        <v>149</v>
      </c>
      <c r="AT525" s="190" t="s">
        <v>76</v>
      </c>
      <c r="AU525" s="190" t="s">
        <v>85</v>
      </c>
      <c r="AY525" s="189" t="s">
        <v>142</v>
      </c>
      <c r="BK525" s="191">
        <f>SUM(BK526:BK529)</f>
        <v>0</v>
      </c>
    </row>
    <row r="526" spans="2:65" s="1" customFormat="1" ht="24" customHeight="1">
      <c r="B526" s="34"/>
      <c r="C526" s="194" t="s">
        <v>630</v>
      </c>
      <c r="D526" s="194" t="s">
        <v>144</v>
      </c>
      <c r="E526" s="195" t="s">
        <v>642</v>
      </c>
      <c r="F526" s="196" t="s">
        <v>643</v>
      </c>
      <c r="G526" s="197" t="s">
        <v>147</v>
      </c>
      <c r="H526" s="198">
        <v>30.959</v>
      </c>
      <c r="I526" s="199"/>
      <c r="J526" s="200">
        <f>ROUND(I526*H526,2)</f>
        <v>0</v>
      </c>
      <c r="K526" s="196" t="s">
        <v>148</v>
      </c>
      <c r="L526" s="38"/>
      <c r="M526" s="201" t="s">
        <v>1</v>
      </c>
      <c r="N526" s="202" t="s">
        <v>43</v>
      </c>
      <c r="O526" s="66"/>
      <c r="P526" s="203">
        <f>O526*H526</f>
        <v>0</v>
      </c>
      <c r="Q526" s="203">
        <v>0</v>
      </c>
      <c r="R526" s="203">
        <f>Q526*H526</f>
        <v>0</v>
      </c>
      <c r="S526" s="203">
        <v>2.5000000000000001E-2</v>
      </c>
      <c r="T526" s="204">
        <f>S526*H526</f>
        <v>0.77397500000000008</v>
      </c>
      <c r="AR526" s="205" t="s">
        <v>241</v>
      </c>
      <c r="AT526" s="205" t="s">
        <v>144</v>
      </c>
      <c r="AU526" s="205" t="s">
        <v>149</v>
      </c>
      <c r="AY526" s="17" t="s">
        <v>142</v>
      </c>
      <c r="BE526" s="206">
        <f>IF(N526="základní",J526,0)</f>
        <v>0</v>
      </c>
      <c r="BF526" s="206">
        <f>IF(N526="snížená",J526,0)</f>
        <v>0</v>
      </c>
      <c r="BG526" s="206">
        <f>IF(N526="zákl. přenesená",J526,0)</f>
        <v>0</v>
      </c>
      <c r="BH526" s="206">
        <f>IF(N526="sníž. přenesená",J526,0)</f>
        <v>0</v>
      </c>
      <c r="BI526" s="206">
        <f>IF(N526="nulová",J526,0)</f>
        <v>0</v>
      </c>
      <c r="BJ526" s="17" t="s">
        <v>149</v>
      </c>
      <c r="BK526" s="206">
        <f>ROUND(I526*H526,2)</f>
        <v>0</v>
      </c>
      <c r="BL526" s="17" t="s">
        <v>241</v>
      </c>
      <c r="BM526" s="205" t="s">
        <v>644</v>
      </c>
    </row>
    <row r="527" spans="2:65" s="12" customFormat="1" ht="11.25">
      <c r="B527" s="207"/>
      <c r="C527" s="208"/>
      <c r="D527" s="209" t="s">
        <v>151</v>
      </c>
      <c r="E527" s="210" t="s">
        <v>1</v>
      </c>
      <c r="F527" s="211" t="s">
        <v>927</v>
      </c>
      <c r="G527" s="208"/>
      <c r="H527" s="212">
        <v>16.184999999999999</v>
      </c>
      <c r="I527" s="213"/>
      <c r="J527" s="208"/>
      <c r="K527" s="208"/>
      <c r="L527" s="214"/>
      <c r="M527" s="215"/>
      <c r="N527" s="216"/>
      <c r="O527" s="216"/>
      <c r="P527" s="216"/>
      <c r="Q527" s="216"/>
      <c r="R527" s="216"/>
      <c r="S527" s="216"/>
      <c r="T527" s="217"/>
      <c r="AT527" s="218" t="s">
        <v>151</v>
      </c>
      <c r="AU527" s="218" t="s">
        <v>149</v>
      </c>
      <c r="AV527" s="12" t="s">
        <v>149</v>
      </c>
      <c r="AW527" s="12" t="s">
        <v>33</v>
      </c>
      <c r="AX527" s="12" t="s">
        <v>77</v>
      </c>
      <c r="AY527" s="218" t="s">
        <v>142</v>
      </c>
    </row>
    <row r="528" spans="2:65" s="12" customFormat="1" ht="11.25">
      <c r="B528" s="207"/>
      <c r="C528" s="208"/>
      <c r="D528" s="209" t="s">
        <v>151</v>
      </c>
      <c r="E528" s="210" t="s">
        <v>1</v>
      </c>
      <c r="F528" s="211" t="s">
        <v>928</v>
      </c>
      <c r="G528" s="208"/>
      <c r="H528" s="212">
        <v>14.773999999999999</v>
      </c>
      <c r="I528" s="213"/>
      <c r="J528" s="208"/>
      <c r="K528" s="208"/>
      <c r="L528" s="214"/>
      <c r="M528" s="215"/>
      <c r="N528" s="216"/>
      <c r="O528" s="216"/>
      <c r="P528" s="216"/>
      <c r="Q528" s="216"/>
      <c r="R528" s="216"/>
      <c r="S528" s="216"/>
      <c r="T528" s="217"/>
      <c r="AT528" s="218" t="s">
        <v>151</v>
      </c>
      <c r="AU528" s="218" t="s">
        <v>149</v>
      </c>
      <c r="AV528" s="12" t="s">
        <v>149</v>
      </c>
      <c r="AW528" s="12" t="s">
        <v>33</v>
      </c>
      <c r="AX528" s="12" t="s">
        <v>77</v>
      </c>
      <c r="AY528" s="218" t="s">
        <v>142</v>
      </c>
    </row>
    <row r="529" spans="2:65" s="13" customFormat="1" ht="11.25">
      <c r="B529" s="219"/>
      <c r="C529" s="220"/>
      <c r="D529" s="209" t="s">
        <v>151</v>
      </c>
      <c r="E529" s="221" t="s">
        <v>1</v>
      </c>
      <c r="F529" s="222" t="s">
        <v>157</v>
      </c>
      <c r="G529" s="220"/>
      <c r="H529" s="223">
        <v>30.959</v>
      </c>
      <c r="I529" s="224"/>
      <c r="J529" s="220"/>
      <c r="K529" s="220"/>
      <c r="L529" s="225"/>
      <c r="M529" s="226"/>
      <c r="N529" s="227"/>
      <c r="O529" s="227"/>
      <c r="P529" s="227"/>
      <c r="Q529" s="227"/>
      <c r="R529" s="227"/>
      <c r="S529" s="227"/>
      <c r="T529" s="228"/>
      <c r="AT529" s="229" t="s">
        <v>151</v>
      </c>
      <c r="AU529" s="229" t="s">
        <v>149</v>
      </c>
      <c r="AV529" s="13" t="s">
        <v>87</v>
      </c>
      <c r="AW529" s="13" t="s">
        <v>33</v>
      </c>
      <c r="AX529" s="13" t="s">
        <v>85</v>
      </c>
      <c r="AY529" s="229" t="s">
        <v>142</v>
      </c>
    </row>
    <row r="530" spans="2:65" s="11" customFormat="1" ht="22.9" customHeight="1">
      <c r="B530" s="179"/>
      <c r="C530" s="180"/>
      <c r="D530" s="181" t="s">
        <v>76</v>
      </c>
      <c r="E530" s="192" t="s">
        <v>645</v>
      </c>
      <c r="F530" s="192" t="s">
        <v>646</v>
      </c>
      <c r="G530" s="180"/>
      <c r="H530" s="180"/>
      <c r="I530" s="183"/>
      <c r="J530" s="193">
        <f>BK530</f>
        <v>0</v>
      </c>
      <c r="K530" s="180"/>
      <c r="L530" s="184"/>
      <c r="M530" s="185"/>
      <c r="N530" s="186"/>
      <c r="O530" s="186"/>
      <c r="P530" s="187">
        <f>SUM(P531:P594)</f>
        <v>0</v>
      </c>
      <c r="Q530" s="186"/>
      <c r="R530" s="187">
        <f>SUM(R531:R594)</f>
        <v>0.24481159000000002</v>
      </c>
      <c r="S530" s="186"/>
      <c r="T530" s="188">
        <f>SUM(T531:T594)</f>
        <v>8.1899999999999987E-2</v>
      </c>
      <c r="AR530" s="189" t="s">
        <v>149</v>
      </c>
      <c r="AT530" s="190" t="s">
        <v>76</v>
      </c>
      <c r="AU530" s="190" t="s">
        <v>85</v>
      </c>
      <c r="AY530" s="189" t="s">
        <v>142</v>
      </c>
      <c r="BK530" s="191">
        <f>SUM(BK531:BK594)</f>
        <v>0</v>
      </c>
    </row>
    <row r="531" spans="2:65" s="1" customFormat="1" ht="16.5" customHeight="1">
      <c r="B531" s="34"/>
      <c r="C531" s="194" t="s">
        <v>635</v>
      </c>
      <c r="D531" s="194" t="s">
        <v>144</v>
      </c>
      <c r="E531" s="195" t="s">
        <v>648</v>
      </c>
      <c r="F531" s="196" t="s">
        <v>649</v>
      </c>
      <c r="G531" s="197" t="s">
        <v>147</v>
      </c>
      <c r="H531" s="198">
        <v>63.052</v>
      </c>
      <c r="I531" s="199"/>
      <c r="J531" s="200">
        <f>ROUND(I531*H531,2)</f>
        <v>0</v>
      </c>
      <c r="K531" s="196" t="s">
        <v>160</v>
      </c>
      <c r="L531" s="38"/>
      <c r="M531" s="201" t="s">
        <v>1</v>
      </c>
      <c r="N531" s="202" t="s">
        <v>43</v>
      </c>
      <c r="O531" s="66"/>
      <c r="P531" s="203">
        <f>O531*H531</f>
        <v>0</v>
      </c>
      <c r="Q531" s="203">
        <v>0</v>
      </c>
      <c r="R531" s="203">
        <f>Q531*H531</f>
        <v>0</v>
      </c>
      <c r="S531" s="203">
        <v>0</v>
      </c>
      <c r="T531" s="204">
        <f>S531*H531</f>
        <v>0</v>
      </c>
      <c r="AR531" s="205" t="s">
        <v>241</v>
      </c>
      <c r="AT531" s="205" t="s">
        <v>144</v>
      </c>
      <c r="AU531" s="205" t="s">
        <v>149</v>
      </c>
      <c r="AY531" s="17" t="s">
        <v>142</v>
      </c>
      <c r="BE531" s="206">
        <f>IF(N531="základní",J531,0)</f>
        <v>0</v>
      </c>
      <c r="BF531" s="206">
        <f>IF(N531="snížená",J531,0)</f>
        <v>0</v>
      </c>
      <c r="BG531" s="206">
        <f>IF(N531="zákl. přenesená",J531,0)</f>
        <v>0</v>
      </c>
      <c r="BH531" s="206">
        <f>IF(N531="sníž. přenesená",J531,0)</f>
        <v>0</v>
      </c>
      <c r="BI531" s="206">
        <f>IF(N531="nulová",J531,0)</f>
        <v>0</v>
      </c>
      <c r="BJ531" s="17" t="s">
        <v>149</v>
      </c>
      <c r="BK531" s="206">
        <f>ROUND(I531*H531,2)</f>
        <v>0</v>
      </c>
      <c r="BL531" s="17" t="s">
        <v>241</v>
      </c>
      <c r="BM531" s="205" t="s">
        <v>650</v>
      </c>
    </row>
    <row r="532" spans="2:65" s="12" customFormat="1" ht="11.25">
      <c r="B532" s="207"/>
      <c r="C532" s="208"/>
      <c r="D532" s="209" t="s">
        <v>151</v>
      </c>
      <c r="E532" s="210" t="s">
        <v>1</v>
      </c>
      <c r="F532" s="211" t="s">
        <v>926</v>
      </c>
      <c r="G532" s="208"/>
      <c r="H532" s="212">
        <v>13.8</v>
      </c>
      <c r="I532" s="213"/>
      <c r="J532" s="208"/>
      <c r="K532" s="208"/>
      <c r="L532" s="214"/>
      <c r="M532" s="215"/>
      <c r="N532" s="216"/>
      <c r="O532" s="216"/>
      <c r="P532" s="216"/>
      <c r="Q532" s="216"/>
      <c r="R532" s="216"/>
      <c r="S532" s="216"/>
      <c r="T532" s="217"/>
      <c r="AT532" s="218" t="s">
        <v>151</v>
      </c>
      <c r="AU532" s="218" t="s">
        <v>149</v>
      </c>
      <c r="AV532" s="12" t="s">
        <v>149</v>
      </c>
      <c r="AW532" s="12" t="s">
        <v>33</v>
      </c>
      <c r="AX532" s="12" t="s">
        <v>77</v>
      </c>
      <c r="AY532" s="218" t="s">
        <v>142</v>
      </c>
    </row>
    <row r="533" spans="2:65" s="12" customFormat="1" ht="11.25">
      <c r="B533" s="207"/>
      <c r="C533" s="208"/>
      <c r="D533" s="209" t="s">
        <v>151</v>
      </c>
      <c r="E533" s="210" t="s">
        <v>1</v>
      </c>
      <c r="F533" s="211" t="s">
        <v>927</v>
      </c>
      <c r="G533" s="208"/>
      <c r="H533" s="212">
        <v>16.184999999999999</v>
      </c>
      <c r="I533" s="213"/>
      <c r="J533" s="208"/>
      <c r="K533" s="208"/>
      <c r="L533" s="214"/>
      <c r="M533" s="215"/>
      <c r="N533" s="216"/>
      <c r="O533" s="216"/>
      <c r="P533" s="216"/>
      <c r="Q533" s="216"/>
      <c r="R533" s="216"/>
      <c r="S533" s="216"/>
      <c r="T533" s="217"/>
      <c r="AT533" s="218" t="s">
        <v>151</v>
      </c>
      <c r="AU533" s="218" t="s">
        <v>149</v>
      </c>
      <c r="AV533" s="12" t="s">
        <v>149</v>
      </c>
      <c r="AW533" s="12" t="s">
        <v>33</v>
      </c>
      <c r="AX533" s="12" t="s">
        <v>77</v>
      </c>
      <c r="AY533" s="218" t="s">
        <v>142</v>
      </c>
    </row>
    <row r="534" spans="2:65" s="12" customFormat="1" ht="11.25">
      <c r="B534" s="207"/>
      <c r="C534" s="208"/>
      <c r="D534" s="209" t="s">
        <v>151</v>
      </c>
      <c r="E534" s="210" t="s">
        <v>1</v>
      </c>
      <c r="F534" s="211" t="s">
        <v>928</v>
      </c>
      <c r="G534" s="208"/>
      <c r="H534" s="212">
        <v>14.773999999999999</v>
      </c>
      <c r="I534" s="213"/>
      <c r="J534" s="208"/>
      <c r="K534" s="208"/>
      <c r="L534" s="214"/>
      <c r="M534" s="215"/>
      <c r="N534" s="216"/>
      <c r="O534" s="216"/>
      <c r="P534" s="216"/>
      <c r="Q534" s="216"/>
      <c r="R534" s="216"/>
      <c r="S534" s="216"/>
      <c r="T534" s="217"/>
      <c r="AT534" s="218" t="s">
        <v>151</v>
      </c>
      <c r="AU534" s="218" t="s">
        <v>149</v>
      </c>
      <c r="AV534" s="12" t="s">
        <v>149</v>
      </c>
      <c r="AW534" s="12" t="s">
        <v>33</v>
      </c>
      <c r="AX534" s="12" t="s">
        <v>77</v>
      </c>
      <c r="AY534" s="218" t="s">
        <v>142</v>
      </c>
    </row>
    <row r="535" spans="2:65" s="12" customFormat="1" ht="11.25">
      <c r="B535" s="207"/>
      <c r="C535" s="208"/>
      <c r="D535" s="209" t="s">
        <v>151</v>
      </c>
      <c r="E535" s="210" t="s">
        <v>1</v>
      </c>
      <c r="F535" s="211" t="s">
        <v>929</v>
      </c>
      <c r="G535" s="208"/>
      <c r="H535" s="212">
        <v>8.24</v>
      </c>
      <c r="I535" s="213"/>
      <c r="J535" s="208"/>
      <c r="K535" s="208"/>
      <c r="L535" s="214"/>
      <c r="M535" s="215"/>
      <c r="N535" s="216"/>
      <c r="O535" s="216"/>
      <c r="P535" s="216"/>
      <c r="Q535" s="216"/>
      <c r="R535" s="216"/>
      <c r="S535" s="216"/>
      <c r="T535" s="217"/>
      <c r="AT535" s="218" t="s">
        <v>151</v>
      </c>
      <c r="AU535" s="218" t="s">
        <v>149</v>
      </c>
      <c r="AV535" s="12" t="s">
        <v>149</v>
      </c>
      <c r="AW535" s="12" t="s">
        <v>33</v>
      </c>
      <c r="AX535" s="12" t="s">
        <v>77</v>
      </c>
      <c r="AY535" s="218" t="s">
        <v>142</v>
      </c>
    </row>
    <row r="536" spans="2:65" s="12" customFormat="1" ht="11.25">
      <c r="B536" s="207"/>
      <c r="C536" s="208"/>
      <c r="D536" s="209" t="s">
        <v>151</v>
      </c>
      <c r="E536" s="210" t="s">
        <v>1</v>
      </c>
      <c r="F536" s="211" t="s">
        <v>930</v>
      </c>
      <c r="G536" s="208"/>
      <c r="H536" s="212">
        <v>2.2000000000000002</v>
      </c>
      <c r="I536" s="213"/>
      <c r="J536" s="208"/>
      <c r="K536" s="208"/>
      <c r="L536" s="214"/>
      <c r="M536" s="215"/>
      <c r="N536" s="216"/>
      <c r="O536" s="216"/>
      <c r="P536" s="216"/>
      <c r="Q536" s="216"/>
      <c r="R536" s="216"/>
      <c r="S536" s="216"/>
      <c r="T536" s="217"/>
      <c r="AT536" s="218" t="s">
        <v>151</v>
      </c>
      <c r="AU536" s="218" t="s">
        <v>149</v>
      </c>
      <c r="AV536" s="12" t="s">
        <v>149</v>
      </c>
      <c r="AW536" s="12" t="s">
        <v>33</v>
      </c>
      <c r="AX536" s="12" t="s">
        <v>77</v>
      </c>
      <c r="AY536" s="218" t="s">
        <v>142</v>
      </c>
    </row>
    <row r="537" spans="2:65" s="12" customFormat="1" ht="11.25">
      <c r="B537" s="207"/>
      <c r="C537" s="208"/>
      <c r="D537" s="209" t="s">
        <v>151</v>
      </c>
      <c r="E537" s="210" t="s">
        <v>1</v>
      </c>
      <c r="F537" s="211" t="s">
        <v>931</v>
      </c>
      <c r="G537" s="208"/>
      <c r="H537" s="212">
        <v>1.53</v>
      </c>
      <c r="I537" s="213"/>
      <c r="J537" s="208"/>
      <c r="K537" s="208"/>
      <c r="L537" s="214"/>
      <c r="M537" s="215"/>
      <c r="N537" s="216"/>
      <c r="O537" s="216"/>
      <c r="P537" s="216"/>
      <c r="Q537" s="216"/>
      <c r="R537" s="216"/>
      <c r="S537" s="216"/>
      <c r="T537" s="217"/>
      <c r="AT537" s="218" t="s">
        <v>151</v>
      </c>
      <c r="AU537" s="218" t="s">
        <v>149</v>
      </c>
      <c r="AV537" s="12" t="s">
        <v>149</v>
      </c>
      <c r="AW537" s="12" t="s">
        <v>33</v>
      </c>
      <c r="AX537" s="12" t="s">
        <v>77</v>
      </c>
      <c r="AY537" s="218" t="s">
        <v>142</v>
      </c>
    </row>
    <row r="538" spans="2:65" s="12" customFormat="1" ht="11.25">
      <c r="B538" s="207"/>
      <c r="C538" s="208"/>
      <c r="D538" s="209" t="s">
        <v>151</v>
      </c>
      <c r="E538" s="210" t="s">
        <v>1</v>
      </c>
      <c r="F538" s="211" t="s">
        <v>932</v>
      </c>
      <c r="G538" s="208"/>
      <c r="H538" s="212">
        <v>3.5630000000000002</v>
      </c>
      <c r="I538" s="213"/>
      <c r="J538" s="208"/>
      <c r="K538" s="208"/>
      <c r="L538" s="214"/>
      <c r="M538" s="215"/>
      <c r="N538" s="216"/>
      <c r="O538" s="216"/>
      <c r="P538" s="216"/>
      <c r="Q538" s="216"/>
      <c r="R538" s="216"/>
      <c r="S538" s="216"/>
      <c r="T538" s="217"/>
      <c r="AT538" s="218" t="s">
        <v>151</v>
      </c>
      <c r="AU538" s="218" t="s">
        <v>149</v>
      </c>
      <c r="AV538" s="12" t="s">
        <v>149</v>
      </c>
      <c r="AW538" s="12" t="s">
        <v>33</v>
      </c>
      <c r="AX538" s="12" t="s">
        <v>77</v>
      </c>
      <c r="AY538" s="218" t="s">
        <v>142</v>
      </c>
    </row>
    <row r="539" spans="2:65" s="12" customFormat="1" ht="11.25">
      <c r="B539" s="207"/>
      <c r="C539" s="208"/>
      <c r="D539" s="209" t="s">
        <v>151</v>
      </c>
      <c r="E539" s="210" t="s">
        <v>1</v>
      </c>
      <c r="F539" s="211" t="s">
        <v>933</v>
      </c>
      <c r="G539" s="208"/>
      <c r="H539" s="212">
        <v>2.76</v>
      </c>
      <c r="I539" s="213"/>
      <c r="J539" s="208"/>
      <c r="K539" s="208"/>
      <c r="L539" s="214"/>
      <c r="M539" s="215"/>
      <c r="N539" s="216"/>
      <c r="O539" s="216"/>
      <c r="P539" s="216"/>
      <c r="Q539" s="216"/>
      <c r="R539" s="216"/>
      <c r="S539" s="216"/>
      <c r="T539" s="217"/>
      <c r="AT539" s="218" t="s">
        <v>151</v>
      </c>
      <c r="AU539" s="218" t="s">
        <v>149</v>
      </c>
      <c r="AV539" s="12" t="s">
        <v>149</v>
      </c>
      <c r="AW539" s="12" t="s">
        <v>33</v>
      </c>
      <c r="AX539" s="12" t="s">
        <v>77</v>
      </c>
      <c r="AY539" s="218" t="s">
        <v>142</v>
      </c>
    </row>
    <row r="540" spans="2:65" s="13" customFormat="1" ht="11.25">
      <c r="B540" s="219"/>
      <c r="C540" s="220"/>
      <c r="D540" s="209" t="s">
        <v>151</v>
      </c>
      <c r="E540" s="221" t="s">
        <v>1</v>
      </c>
      <c r="F540" s="222" t="s">
        <v>157</v>
      </c>
      <c r="G540" s="220"/>
      <c r="H540" s="223">
        <v>63.052</v>
      </c>
      <c r="I540" s="224"/>
      <c r="J540" s="220"/>
      <c r="K540" s="220"/>
      <c r="L540" s="225"/>
      <c r="M540" s="226"/>
      <c r="N540" s="227"/>
      <c r="O540" s="227"/>
      <c r="P540" s="227"/>
      <c r="Q540" s="227"/>
      <c r="R540" s="227"/>
      <c r="S540" s="227"/>
      <c r="T540" s="228"/>
      <c r="AT540" s="229" t="s">
        <v>151</v>
      </c>
      <c r="AU540" s="229" t="s">
        <v>149</v>
      </c>
      <c r="AV540" s="13" t="s">
        <v>87</v>
      </c>
      <c r="AW540" s="13" t="s">
        <v>33</v>
      </c>
      <c r="AX540" s="13" t="s">
        <v>85</v>
      </c>
      <c r="AY540" s="229" t="s">
        <v>142</v>
      </c>
    </row>
    <row r="541" spans="2:65" s="1" customFormat="1" ht="16.5" customHeight="1">
      <c r="B541" s="34"/>
      <c r="C541" s="194" t="s">
        <v>641</v>
      </c>
      <c r="D541" s="194" t="s">
        <v>144</v>
      </c>
      <c r="E541" s="195" t="s">
        <v>652</v>
      </c>
      <c r="F541" s="196" t="s">
        <v>653</v>
      </c>
      <c r="G541" s="197" t="s">
        <v>147</v>
      </c>
      <c r="H541" s="198">
        <v>63.052</v>
      </c>
      <c r="I541" s="199"/>
      <c r="J541" s="200">
        <f>ROUND(I541*H541,2)</f>
        <v>0</v>
      </c>
      <c r="K541" s="196" t="s">
        <v>160</v>
      </c>
      <c r="L541" s="38"/>
      <c r="M541" s="201" t="s">
        <v>1</v>
      </c>
      <c r="N541" s="202" t="s">
        <v>43</v>
      </c>
      <c r="O541" s="66"/>
      <c r="P541" s="203">
        <f>O541*H541</f>
        <v>0</v>
      </c>
      <c r="Q541" s="203">
        <v>0</v>
      </c>
      <c r="R541" s="203">
        <f>Q541*H541</f>
        <v>0</v>
      </c>
      <c r="S541" s="203">
        <v>0</v>
      </c>
      <c r="T541" s="204">
        <f>S541*H541</f>
        <v>0</v>
      </c>
      <c r="AR541" s="205" t="s">
        <v>241</v>
      </c>
      <c r="AT541" s="205" t="s">
        <v>144</v>
      </c>
      <c r="AU541" s="205" t="s">
        <v>149</v>
      </c>
      <c r="AY541" s="17" t="s">
        <v>142</v>
      </c>
      <c r="BE541" s="206">
        <f>IF(N541="základní",J541,0)</f>
        <v>0</v>
      </c>
      <c r="BF541" s="206">
        <f>IF(N541="snížená",J541,0)</f>
        <v>0</v>
      </c>
      <c r="BG541" s="206">
        <f>IF(N541="zákl. přenesená",J541,0)</f>
        <v>0</v>
      </c>
      <c r="BH541" s="206">
        <f>IF(N541="sníž. přenesená",J541,0)</f>
        <v>0</v>
      </c>
      <c r="BI541" s="206">
        <f>IF(N541="nulová",J541,0)</f>
        <v>0</v>
      </c>
      <c r="BJ541" s="17" t="s">
        <v>149</v>
      </c>
      <c r="BK541" s="206">
        <f>ROUND(I541*H541,2)</f>
        <v>0</v>
      </c>
      <c r="BL541" s="17" t="s">
        <v>241</v>
      </c>
      <c r="BM541" s="205" t="s">
        <v>654</v>
      </c>
    </row>
    <row r="542" spans="2:65" s="12" customFormat="1" ht="11.25">
      <c r="B542" s="207"/>
      <c r="C542" s="208"/>
      <c r="D542" s="209" t="s">
        <v>151</v>
      </c>
      <c r="E542" s="210" t="s">
        <v>1</v>
      </c>
      <c r="F542" s="211" t="s">
        <v>926</v>
      </c>
      <c r="G542" s="208"/>
      <c r="H542" s="212">
        <v>13.8</v>
      </c>
      <c r="I542" s="213"/>
      <c r="J542" s="208"/>
      <c r="K542" s="208"/>
      <c r="L542" s="214"/>
      <c r="M542" s="215"/>
      <c r="N542" s="216"/>
      <c r="O542" s="216"/>
      <c r="P542" s="216"/>
      <c r="Q542" s="216"/>
      <c r="R542" s="216"/>
      <c r="S542" s="216"/>
      <c r="T542" s="217"/>
      <c r="AT542" s="218" t="s">
        <v>151</v>
      </c>
      <c r="AU542" s="218" t="s">
        <v>149</v>
      </c>
      <c r="AV542" s="12" t="s">
        <v>149</v>
      </c>
      <c r="AW542" s="12" t="s">
        <v>33</v>
      </c>
      <c r="AX542" s="12" t="s">
        <v>77</v>
      </c>
      <c r="AY542" s="218" t="s">
        <v>142</v>
      </c>
    </row>
    <row r="543" spans="2:65" s="12" customFormat="1" ht="11.25">
      <c r="B543" s="207"/>
      <c r="C543" s="208"/>
      <c r="D543" s="209" t="s">
        <v>151</v>
      </c>
      <c r="E543" s="210" t="s">
        <v>1</v>
      </c>
      <c r="F543" s="211" t="s">
        <v>927</v>
      </c>
      <c r="G543" s="208"/>
      <c r="H543" s="212">
        <v>16.184999999999999</v>
      </c>
      <c r="I543" s="213"/>
      <c r="J543" s="208"/>
      <c r="K543" s="208"/>
      <c r="L543" s="214"/>
      <c r="M543" s="215"/>
      <c r="N543" s="216"/>
      <c r="O543" s="216"/>
      <c r="P543" s="216"/>
      <c r="Q543" s="216"/>
      <c r="R543" s="216"/>
      <c r="S543" s="216"/>
      <c r="T543" s="217"/>
      <c r="AT543" s="218" t="s">
        <v>151</v>
      </c>
      <c r="AU543" s="218" t="s">
        <v>149</v>
      </c>
      <c r="AV543" s="12" t="s">
        <v>149</v>
      </c>
      <c r="AW543" s="12" t="s">
        <v>33</v>
      </c>
      <c r="AX543" s="12" t="s">
        <v>77</v>
      </c>
      <c r="AY543" s="218" t="s">
        <v>142</v>
      </c>
    </row>
    <row r="544" spans="2:65" s="12" customFormat="1" ht="11.25">
      <c r="B544" s="207"/>
      <c r="C544" s="208"/>
      <c r="D544" s="209" t="s">
        <v>151</v>
      </c>
      <c r="E544" s="210" t="s">
        <v>1</v>
      </c>
      <c r="F544" s="211" t="s">
        <v>928</v>
      </c>
      <c r="G544" s="208"/>
      <c r="H544" s="212">
        <v>14.773999999999999</v>
      </c>
      <c r="I544" s="213"/>
      <c r="J544" s="208"/>
      <c r="K544" s="208"/>
      <c r="L544" s="214"/>
      <c r="M544" s="215"/>
      <c r="N544" s="216"/>
      <c r="O544" s="216"/>
      <c r="P544" s="216"/>
      <c r="Q544" s="216"/>
      <c r="R544" s="216"/>
      <c r="S544" s="216"/>
      <c r="T544" s="217"/>
      <c r="AT544" s="218" t="s">
        <v>151</v>
      </c>
      <c r="AU544" s="218" t="s">
        <v>149</v>
      </c>
      <c r="AV544" s="12" t="s">
        <v>149</v>
      </c>
      <c r="AW544" s="12" t="s">
        <v>33</v>
      </c>
      <c r="AX544" s="12" t="s">
        <v>77</v>
      </c>
      <c r="AY544" s="218" t="s">
        <v>142</v>
      </c>
    </row>
    <row r="545" spans="2:65" s="12" customFormat="1" ht="11.25">
      <c r="B545" s="207"/>
      <c r="C545" s="208"/>
      <c r="D545" s="209" t="s">
        <v>151</v>
      </c>
      <c r="E545" s="210" t="s">
        <v>1</v>
      </c>
      <c r="F545" s="211" t="s">
        <v>929</v>
      </c>
      <c r="G545" s="208"/>
      <c r="H545" s="212">
        <v>8.24</v>
      </c>
      <c r="I545" s="213"/>
      <c r="J545" s="208"/>
      <c r="K545" s="208"/>
      <c r="L545" s="214"/>
      <c r="M545" s="215"/>
      <c r="N545" s="216"/>
      <c r="O545" s="216"/>
      <c r="P545" s="216"/>
      <c r="Q545" s="216"/>
      <c r="R545" s="216"/>
      <c r="S545" s="216"/>
      <c r="T545" s="217"/>
      <c r="AT545" s="218" t="s">
        <v>151</v>
      </c>
      <c r="AU545" s="218" t="s">
        <v>149</v>
      </c>
      <c r="AV545" s="12" t="s">
        <v>149</v>
      </c>
      <c r="AW545" s="12" t="s">
        <v>33</v>
      </c>
      <c r="AX545" s="12" t="s">
        <v>77</v>
      </c>
      <c r="AY545" s="218" t="s">
        <v>142</v>
      </c>
    </row>
    <row r="546" spans="2:65" s="12" customFormat="1" ht="11.25">
      <c r="B546" s="207"/>
      <c r="C546" s="208"/>
      <c r="D546" s="209" t="s">
        <v>151</v>
      </c>
      <c r="E546" s="210" t="s">
        <v>1</v>
      </c>
      <c r="F546" s="211" t="s">
        <v>930</v>
      </c>
      <c r="G546" s="208"/>
      <c r="H546" s="212">
        <v>2.2000000000000002</v>
      </c>
      <c r="I546" s="213"/>
      <c r="J546" s="208"/>
      <c r="K546" s="208"/>
      <c r="L546" s="214"/>
      <c r="M546" s="215"/>
      <c r="N546" s="216"/>
      <c r="O546" s="216"/>
      <c r="P546" s="216"/>
      <c r="Q546" s="216"/>
      <c r="R546" s="216"/>
      <c r="S546" s="216"/>
      <c r="T546" s="217"/>
      <c r="AT546" s="218" t="s">
        <v>151</v>
      </c>
      <c r="AU546" s="218" t="s">
        <v>149</v>
      </c>
      <c r="AV546" s="12" t="s">
        <v>149</v>
      </c>
      <c r="AW546" s="12" t="s">
        <v>33</v>
      </c>
      <c r="AX546" s="12" t="s">
        <v>77</v>
      </c>
      <c r="AY546" s="218" t="s">
        <v>142</v>
      </c>
    </row>
    <row r="547" spans="2:65" s="12" customFormat="1" ht="11.25">
      <c r="B547" s="207"/>
      <c r="C547" s="208"/>
      <c r="D547" s="209" t="s">
        <v>151</v>
      </c>
      <c r="E547" s="210" t="s">
        <v>1</v>
      </c>
      <c r="F547" s="211" t="s">
        <v>931</v>
      </c>
      <c r="G547" s="208"/>
      <c r="H547" s="212">
        <v>1.53</v>
      </c>
      <c r="I547" s="213"/>
      <c r="J547" s="208"/>
      <c r="K547" s="208"/>
      <c r="L547" s="214"/>
      <c r="M547" s="215"/>
      <c r="N547" s="216"/>
      <c r="O547" s="216"/>
      <c r="P547" s="216"/>
      <c r="Q547" s="216"/>
      <c r="R547" s="216"/>
      <c r="S547" s="216"/>
      <c r="T547" s="217"/>
      <c r="AT547" s="218" t="s">
        <v>151</v>
      </c>
      <c r="AU547" s="218" t="s">
        <v>149</v>
      </c>
      <c r="AV547" s="12" t="s">
        <v>149</v>
      </c>
      <c r="AW547" s="12" t="s">
        <v>33</v>
      </c>
      <c r="AX547" s="12" t="s">
        <v>77</v>
      </c>
      <c r="AY547" s="218" t="s">
        <v>142</v>
      </c>
    </row>
    <row r="548" spans="2:65" s="12" customFormat="1" ht="11.25">
      <c r="B548" s="207"/>
      <c r="C548" s="208"/>
      <c r="D548" s="209" t="s">
        <v>151</v>
      </c>
      <c r="E548" s="210" t="s">
        <v>1</v>
      </c>
      <c r="F548" s="211" t="s">
        <v>932</v>
      </c>
      <c r="G548" s="208"/>
      <c r="H548" s="212">
        <v>3.5630000000000002</v>
      </c>
      <c r="I548" s="213"/>
      <c r="J548" s="208"/>
      <c r="K548" s="208"/>
      <c r="L548" s="214"/>
      <c r="M548" s="215"/>
      <c r="N548" s="216"/>
      <c r="O548" s="216"/>
      <c r="P548" s="216"/>
      <c r="Q548" s="216"/>
      <c r="R548" s="216"/>
      <c r="S548" s="216"/>
      <c r="T548" s="217"/>
      <c r="AT548" s="218" t="s">
        <v>151</v>
      </c>
      <c r="AU548" s="218" t="s">
        <v>149</v>
      </c>
      <c r="AV548" s="12" t="s">
        <v>149</v>
      </c>
      <c r="AW548" s="12" t="s">
        <v>33</v>
      </c>
      <c r="AX548" s="12" t="s">
        <v>77</v>
      </c>
      <c r="AY548" s="218" t="s">
        <v>142</v>
      </c>
    </row>
    <row r="549" spans="2:65" s="12" customFormat="1" ht="11.25">
      <c r="B549" s="207"/>
      <c r="C549" s="208"/>
      <c r="D549" s="209" t="s">
        <v>151</v>
      </c>
      <c r="E549" s="210" t="s">
        <v>1</v>
      </c>
      <c r="F549" s="211" t="s">
        <v>933</v>
      </c>
      <c r="G549" s="208"/>
      <c r="H549" s="212">
        <v>2.76</v>
      </c>
      <c r="I549" s="213"/>
      <c r="J549" s="208"/>
      <c r="K549" s="208"/>
      <c r="L549" s="214"/>
      <c r="M549" s="215"/>
      <c r="N549" s="216"/>
      <c r="O549" s="216"/>
      <c r="P549" s="216"/>
      <c r="Q549" s="216"/>
      <c r="R549" s="216"/>
      <c r="S549" s="216"/>
      <c r="T549" s="217"/>
      <c r="AT549" s="218" t="s">
        <v>151</v>
      </c>
      <c r="AU549" s="218" t="s">
        <v>149</v>
      </c>
      <c r="AV549" s="12" t="s">
        <v>149</v>
      </c>
      <c r="AW549" s="12" t="s">
        <v>33</v>
      </c>
      <c r="AX549" s="12" t="s">
        <v>77</v>
      </c>
      <c r="AY549" s="218" t="s">
        <v>142</v>
      </c>
    </row>
    <row r="550" spans="2:65" s="13" customFormat="1" ht="11.25">
      <c r="B550" s="219"/>
      <c r="C550" s="220"/>
      <c r="D550" s="209" t="s">
        <v>151</v>
      </c>
      <c r="E550" s="221" t="s">
        <v>1</v>
      </c>
      <c r="F550" s="222" t="s">
        <v>157</v>
      </c>
      <c r="G550" s="220"/>
      <c r="H550" s="223">
        <v>63.052</v>
      </c>
      <c r="I550" s="224"/>
      <c r="J550" s="220"/>
      <c r="K550" s="220"/>
      <c r="L550" s="225"/>
      <c r="M550" s="226"/>
      <c r="N550" s="227"/>
      <c r="O550" s="227"/>
      <c r="P550" s="227"/>
      <c r="Q550" s="227"/>
      <c r="R550" s="227"/>
      <c r="S550" s="227"/>
      <c r="T550" s="228"/>
      <c r="AT550" s="229" t="s">
        <v>151</v>
      </c>
      <c r="AU550" s="229" t="s">
        <v>149</v>
      </c>
      <c r="AV550" s="13" t="s">
        <v>87</v>
      </c>
      <c r="AW550" s="13" t="s">
        <v>33</v>
      </c>
      <c r="AX550" s="13" t="s">
        <v>85</v>
      </c>
      <c r="AY550" s="229" t="s">
        <v>142</v>
      </c>
    </row>
    <row r="551" spans="2:65" s="1" customFormat="1" ht="24" customHeight="1">
      <c r="B551" s="34"/>
      <c r="C551" s="194" t="s">
        <v>647</v>
      </c>
      <c r="D551" s="194" t="s">
        <v>144</v>
      </c>
      <c r="E551" s="195" t="s">
        <v>656</v>
      </c>
      <c r="F551" s="196" t="s">
        <v>657</v>
      </c>
      <c r="G551" s="197" t="s">
        <v>147</v>
      </c>
      <c r="H551" s="198">
        <v>52.999000000000002</v>
      </c>
      <c r="I551" s="199"/>
      <c r="J551" s="200">
        <f>ROUND(I551*H551,2)</f>
        <v>0</v>
      </c>
      <c r="K551" s="196" t="s">
        <v>160</v>
      </c>
      <c r="L551" s="38"/>
      <c r="M551" s="201" t="s">
        <v>1</v>
      </c>
      <c r="N551" s="202" t="s">
        <v>43</v>
      </c>
      <c r="O551" s="66"/>
      <c r="P551" s="203">
        <f>O551*H551</f>
        <v>0</v>
      </c>
      <c r="Q551" s="203">
        <v>3.0000000000000001E-5</v>
      </c>
      <c r="R551" s="203">
        <f>Q551*H551</f>
        <v>1.58997E-3</v>
      </c>
      <c r="S551" s="203">
        <v>0</v>
      </c>
      <c r="T551" s="204">
        <f>S551*H551</f>
        <v>0</v>
      </c>
      <c r="AR551" s="205" t="s">
        <v>241</v>
      </c>
      <c r="AT551" s="205" t="s">
        <v>144</v>
      </c>
      <c r="AU551" s="205" t="s">
        <v>149</v>
      </c>
      <c r="AY551" s="17" t="s">
        <v>142</v>
      </c>
      <c r="BE551" s="206">
        <f>IF(N551="základní",J551,0)</f>
        <v>0</v>
      </c>
      <c r="BF551" s="206">
        <f>IF(N551="snížená",J551,0)</f>
        <v>0</v>
      </c>
      <c r="BG551" s="206">
        <f>IF(N551="zákl. přenesená",J551,0)</f>
        <v>0</v>
      </c>
      <c r="BH551" s="206">
        <f>IF(N551="sníž. přenesená",J551,0)</f>
        <v>0</v>
      </c>
      <c r="BI551" s="206">
        <f>IF(N551="nulová",J551,0)</f>
        <v>0</v>
      </c>
      <c r="BJ551" s="17" t="s">
        <v>149</v>
      </c>
      <c r="BK551" s="206">
        <f>ROUND(I551*H551,2)</f>
        <v>0</v>
      </c>
      <c r="BL551" s="17" t="s">
        <v>241</v>
      </c>
      <c r="BM551" s="205" t="s">
        <v>658</v>
      </c>
    </row>
    <row r="552" spans="2:65" s="12" customFormat="1" ht="11.25">
      <c r="B552" s="207"/>
      <c r="C552" s="208"/>
      <c r="D552" s="209" t="s">
        <v>151</v>
      </c>
      <c r="E552" s="210" t="s">
        <v>1</v>
      </c>
      <c r="F552" s="211" t="s">
        <v>926</v>
      </c>
      <c r="G552" s="208"/>
      <c r="H552" s="212">
        <v>13.8</v>
      </c>
      <c r="I552" s="213"/>
      <c r="J552" s="208"/>
      <c r="K552" s="208"/>
      <c r="L552" s="214"/>
      <c r="M552" s="215"/>
      <c r="N552" s="216"/>
      <c r="O552" s="216"/>
      <c r="P552" s="216"/>
      <c r="Q552" s="216"/>
      <c r="R552" s="216"/>
      <c r="S552" s="216"/>
      <c r="T552" s="217"/>
      <c r="AT552" s="218" t="s">
        <v>151</v>
      </c>
      <c r="AU552" s="218" t="s">
        <v>149</v>
      </c>
      <c r="AV552" s="12" t="s">
        <v>149</v>
      </c>
      <c r="AW552" s="12" t="s">
        <v>33</v>
      </c>
      <c r="AX552" s="12" t="s">
        <v>77</v>
      </c>
      <c r="AY552" s="218" t="s">
        <v>142</v>
      </c>
    </row>
    <row r="553" spans="2:65" s="12" customFormat="1" ht="11.25">
      <c r="B553" s="207"/>
      <c r="C553" s="208"/>
      <c r="D553" s="209" t="s">
        <v>151</v>
      </c>
      <c r="E553" s="210" t="s">
        <v>1</v>
      </c>
      <c r="F553" s="211" t="s">
        <v>927</v>
      </c>
      <c r="G553" s="208"/>
      <c r="H553" s="212">
        <v>16.184999999999999</v>
      </c>
      <c r="I553" s="213"/>
      <c r="J553" s="208"/>
      <c r="K553" s="208"/>
      <c r="L553" s="214"/>
      <c r="M553" s="215"/>
      <c r="N553" s="216"/>
      <c r="O553" s="216"/>
      <c r="P553" s="216"/>
      <c r="Q553" s="216"/>
      <c r="R553" s="216"/>
      <c r="S553" s="216"/>
      <c r="T553" s="217"/>
      <c r="AT553" s="218" t="s">
        <v>151</v>
      </c>
      <c r="AU553" s="218" t="s">
        <v>149</v>
      </c>
      <c r="AV553" s="12" t="s">
        <v>149</v>
      </c>
      <c r="AW553" s="12" t="s">
        <v>33</v>
      </c>
      <c r="AX553" s="12" t="s">
        <v>77</v>
      </c>
      <c r="AY553" s="218" t="s">
        <v>142</v>
      </c>
    </row>
    <row r="554" spans="2:65" s="12" customFormat="1" ht="11.25">
      <c r="B554" s="207"/>
      <c r="C554" s="208"/>
      <c r="D554" s="209" t="s">
        <v>151</v>
      </c>
      <c r="E554" s="210" t="s">
        <v>1</v>
      </c>
      <c r="F554" s="211" t="s">
        <v>928</v>
      </c>
      <c r="G554" s="208"/>
      <c r="H554" s="212">
        <v>14.773999999999999</v>
      </c>
      <c r="I554" s="213"/>
      <c r="J554" s="208"/>
      <c r="K554" s="208"/>
      <c r="L554" s="214"/>
      <c r="M554" s="215"/>
      <c r="N554" s="216"/>
      <c r="O554" s="216"/>
      <c r="P554" s="216"/>
      <c r="Q554" s="216"/>
      <c r="R554" s="216"/>
      <c r="S554" s="216"/>
      <c r="T554" s="217"/>
      <c r="AT554" s="218" t="s">
        <v>151</v>
      </c>
      <c r="AU554" s="218" t="s">
        <v>149</v>
      </c>
      <c r="AV554" s="12" t="s">
        <v>149</v>
      </c>
      <c r="AW554" s="12" t="s">
        <v>33</v>
      </c>
      <c r="AX554" s="12" t="s">
        <v>77</v>
      </c>
      <c r="AY554" s="218" t="s">
        <v>142</v>
      </c>
    </row>
    <row r="555" spans="2:65" s="12" customFormat="1" ht="11.25">
      <c r="B555" s="207"/>
      <c r="C555" s="208"/>
      <c r="D555" s="209" t="s">
        <v>151</v>
      </c>
      <c r="E555" s="210" t="s">
        <v>1</v>
      </c>
      <c r="F555" s="211" t="s">
        <v>929</v>
      </c>
      <c r="G555" s="208"/>
      <c r="H555" s="212">
        <v>8.24</v>
      </c>
      <c r="I555" s="213"/>
      <c r="J555" s="208"/>
      <c r="K555" s="208"/>
      <c r="L555" s="214"/>
      <c r="M555" s="215"/>
      <c r="N555" s="216"/>
      <c r="O555" s="216"/>
      <c r="P555" s="216"/>
      <c r="Q555" s="216"/>
      <c r="R555" s="216"/>
      <c r="S555" s="216"/>
      <c r="T555" s="217"/>
      <c r="AT555" s="218" t="s">
        <v>151</v>
      </c>
      <c r="AU555" s="218" t="s">
        <v>149</v>
      </c>
      <c r="AV555" s="12" t="s">
        <v>149</v>
      </c>
      <c r="AW555" s="12" t="s">
        <v>33</v>
      </c>
      <c r="AX555" s="12" t="s">
        <v>77</v>
      </c>
      <c r="AY555" s="218" t="s">
        <v>142</v>
      </c>
    </row>
    <row r="556" spans="2:65" s="13" customFormat="1" ht="11.25">
      <c r="B556" s="219"/>
      <c r="C556" s="220"/>
      <c r="D556" s="209" t="s">
        <v>151</v>
      </c>
      <c r="E556" s="221" t="s">
        <v>1</v>
      </c>
      <c r="F556" s="222" t="s">
        <v>157</v>
      </c>
      <c r="G556" s="220"/>
      <c r="H556" s="223">
        <v>52.999000000000002</v>
      </c>
      <c r="I556" s="224"/>
      <c r="J556" s="220"/>
      <c r="K556" s="220"/>
      <c r="L556" s="225"/>
      <c r="M556" s="226"/>
      <c r="N556" s="227"/>
      <c r="O556" s="227"/>
      <c r="P556" s="227"/>
      <c r="Q556" s="227"/>
      <c r="R556" s="227"/>
      <c r="S556" s="227"/>
      <c r="T556" s="228"/>
      <c r="AT556" s="229" t="s">
        <v>151</v>
      </c>
      <c r="AU556" s="229" t="s">
        <v>149</v>
      </c>
      <c r="AV556" s="13" t="s">
        <v>87</v>
      </c>
      <c r="AW556" s="13" t="s">
        <v>33</v>
      </c>
      <c r="AX556" s="13" t="s">
        <v>85</v>
      </c>
      <c r="AY556" s="229" t="s">
        <v>142</v>
      </c>
    </row>
    <row r="557" spans="2:65" s="1" customFormat="1" ht="24" customHeight="1">
      <c r="B557" s="34"/>
      <c r="C557" s="194" t="s">
        <v>651</v>
      </c>
      <c r="D557" s="194" t="s">
        <v>144</v>
      </c>
      <c r="E557" s="195" t="s">
        <v>660</v>
      </c>
      <c r="F557" s="196" t="s">
        <v>661</v>
      </c>
      <c r="G557" s="197" t="s">
        <v>147</v>
      </c>
      <c r="H557" s="198">
        <v>24.24</v>
      </c>
      <c r="I557" s="199"/>
      <c r="J557" s="200">
        <f>ROUND(I557*H557,2)</f>
        <v>0</v>
      </c>
      <c r="K557" s="196" t="s">
        <v>160</v>
      </c>
      <c r="L557" s="38"/>
      <c r="M557" s="201" t="s">
        <v>1</v>
      </c>
      <c r="N557" s="202" t="s">
        <v>43</v>
      </c>
      <c r="O557" s="66"/>
      <c r="P557" s="203">
        <f>O557*H557</f>
        <v>0</v>
      </c>
      <c r="Q557" s="203">
        <v>0</v>
      </c>
      <c r="R557" s="203">
        <f>Q557*H557</f>
        <v>0</v>
      </c>
      <c r="S557" s="203">
        <v>3.0000000000000001E-3</v>
      </c>
      <c r="T557" s="204">
        <f>S557*H557</f>
        <v>7.2719999999999993E-2</v>
      </c>
      <c r="AR557" s="205" t="s">
        <v>241</v>
      </c>
      <c r="AT557" s="205" t="s">
        <v>144</v>
      </c>
      <c r="AU557" s="205" t="s">
        <v>149</v>
      </c>
      <c r="AY557" s="17" t="s">
        <v>142</v>
      </c>
      <c r="BE557" s="206">
        <f>IF(N557="základní",J557,0)</f>
        <v>0</v>
      </c>
      <c r="BF557" s="206">
        <f>IF(N557="snížená",J557,0)</f>
        <v>0</v>
      </c>
      <c r="BG557" s="206">
        <f>IF(N557="zákl. přenesená",J557,0)</f>
        <v>0</v>
      </c>
      <c r="BH557" s="206">
        <f>IF(N557="sníž. přenesená",J557,0)</f>
        <v>0</v>
      </c>
      <c r="BI557" s="206">
        <f>IF(N557="nulová",J557,0)</f>
        <v>0</v>
      </c>
      <c r="BJ557" s="17" t="s">
        <v>149</v>
      </c>
      <c r="BK557" s="206">
        <f>ROUND(I557*H557,2)</f>
        <v>0</v>
      </c>
      <c r="BL557" s="17" t="s">
        <v>241</v>
      </c>
      <c r="BM557" s="205" t="s">
        <v>662</v>
      </c>
    </row>
    <row r="558" spans="2:65" s="12" customFormat="1" ht="11.25">
      <c r="B558" s="207"/>
      <c r="C558" s="208"/>
      <c r="D558" s="209" t="s">
        <v>151</v>
      </c>
      <c r="E558" s="210" t="s">
        <v>1</v>
      </c>
      <c r="F558" s="211" t="s">
        <v>926</v>
      </c>
      <c r="G558" s="208"/>
      <c r="H558" s="212">
        <v>13.8</v>
      </c>
      <c r="I558" s="213"/>
      <c r="J558" s="208"/>
      <c r="K558" s="208"/>
      <c r="L558" s="214"/>
      <c r="M558" s="215"/>
      <c r="N558" s="216"/>
      <c r="O558" s="216"/>
      <c r="P558" s="216"/>
      <c r="Q558" s="216"/>
      <c r="R558" s="216"/>
      <c r="S558" s="216"/>
      <c r="T558" s="217"/>
      <c r="AT558" s="218" t="s">
        <v>151</v>
      </c>
      <c r="AU558" s="218" t="s">
        <v>149</v>
      </c>
      <c r="AV558" s="12" t="s">
        <v>149</v>
      </c>
      <c r="AW558" s="12" t="s">
        <v>33</v>
      </c>
      <c r="AX558" s="12" t="s">
        <v>77</v>
      </c>
      <c r="AY558" s="218" t="s">
        <v>142</v>
      </c>
    </row>
    <row r="559" spans="2:65" s="12" customFormat="1" ht="11.25">
      <c r="B559" s="207"/>
      <c r="C559" s="208"/>
      <c r="D559" s="209" t="s">
        <v>151</v>
      </c>
      <c r="E559" s="210" t="s">
        <v>1</v>
      </c>
      <c r="F559" s="211" t="s">
        <v>929</v>
      </c>
      <c r="G559" s="208"/>
      <c r="H559" s="212">
        <v>8.24</v>
      </c>
      <c r="I559" s="213"/>
      <c r="J559" s="208"/>
      <c r="K559" s="208"/>
      <c r="L559" s="214"/>
      <c r="M559" s="215"/>
      <c r="N559" s="216"/>
      <c r="O559" s="216"/>
      <c r="P559" s="216"/>
      <c r="Q559" s="216"/>
      <c r="R559" s="216"/>
      <c r="S559" s="216"/>
      <c r="T559" s="217"/>
      <c r="AT559" s="218" t="s">
        <v>151</v>
      </c>
      <c r="AU559" s="218" t="s">
        <v>149</v>
      </c>
      <c r="AV559" s="12" t="s">
        <v>149</v>
      </c>
      <c r="AW559" s="12" t="s">
        <v>33</v>
      </c>
      <c r="AX559" s="12" t="s">
        <v>77</v>
      </c>
      <c r="AY559" s="218" t="s">
        <v>142</v>
      </c>
    </row>
    <row r="560" spans="2:65" s="12" customFormat="1" ht="11.25">
      <c r="B560" s="207"/>
      <c r="C560" s="208"/>
      <c r="D560" s="209" t="s">
        <v>151</v>
      </c>
      <c r="E560" s="210" t="s">
        <v>1</v>
      </c>
      <c r="F560" s="211" t="s">
        <v>930</v>
      </c>
      <c r="G560" s="208"/>
      <c r="H560" s="212">
        <v>2.2000000000000002</v>
      </c>
      <c r="I560" s="213"/>
      <c r="J560" s="208"/>
      <c r="K560" s="208"/>
      <c r="L560" s="214"/>
      <c r="M560" s="215"/>
      <c r="N560" s="216"/>
      <c r="O560" s="216"/>
      <c r="P560" s="216"/>
      <c r="Q560" s="216"/>
      <c r="R560" s="216"/>
      <c r="S560" s="216"/>
      <c r="T560" s="217"/>
      <c r="AT560" s="218" t="s">
        <v>151</v>
      </c>
      <c r="AU560" s="218" t="s">
        <v>149</v>
      </c>
      <c r="AV560" s="12" t="s">
        <v>149</v>
      </c>
      <c r="AW560" s="12" t="s">
        <v>33</v>
      </c>
      <c r="AX560" s="12" t="s">
        <v>77</v>
      </c>
      <c r="AY560" s="218" t="s">
        <v>142</v>
      </c>
    </row>
    <row r="561" spans="2:65" s="13" customFormat="1" ht="11.25">
      <c r="B561" s="219"/>
      <c r="C561" s="220"/>
      <c r="D561" s="209" t="s">
        <v>151</v>
      </c>
      <c r="E561" s="221" t="s">
        <v>1</v>
      </c>
      <c r="F561" s="222" t="s">
        <v>157</v>
      </c>
      <c r="G561" s="220"/>
      <c r="H561" s="223">
        <v>24.24</v>
      </c>
      <c r="I561" s="224"/>
      <c r="J561" s="220"/>
      <c r="K561" s="220"/>
      <c r="L561" s="225"/>
      <c r="M561" s="226"/>
      <c r="N561" s="227"/>
      <c r="O561" s="227"/>
      <c r="P561" s="227"/>
      <c r="Q561" s="227"/>
      <c r="R561" s="227"/>
      <c r="S561" s="227"/>
      <c r="T561" s="228"/>
      <c r="AT561" s="229" t="s">
        <v>151</v>
      </c>
      <c r="AU561" s="229" t="s">
        <v>149</v>
      </c>
      <c r="AV561" s="13" t="s">
        <v>87</v>
      </c>
      <c r="AW561" s="13" t="s">
        <v>33</v>
      </c>
      <c r="AX561" s="13" t="s">
        <v>85</v>
      </c>
      <c r="AY561" s="229" t="s">
        <v>142</v>
      </c>
    </row>
    <row r="562" spans="2:65" s="1" customFormat="1" ht="16.5" customHeight="1">
      <c r="B562" s="34"/>
      <c r="C562" s="194" t="s">
        <v>655</v>
      </c>
      <c r="D562" s="194" t="s">
        <v>144</v>
      </c>
      <c r="E562" s="195" t="s">
        <v>664</v>
      </c>
      <c r="F562" s="196" t="s">
        <v>665</v>
      </c>
      <c r="G562" s="197" t="s">
        <v>147</v>
      </c>
      <c r="H562" s="198">
        <v>52.999000000000002</v>
      </c>
      <c r="I562" s="199"/>
      <c r="J562" s="200">
        <f>ROUND(I562*H562,2)</f>
        <v>0</v>
      </c>
      <c r="K562" s="196" t="s">
        <v>160</v>
      </c>
      <c r="L562" s="38"/>
      <c r="M562" s="201" t="s">
        <v>1</v>
      </c>
      <c r="N562" s="202" t="s">
        <v>43</v>
      </c>
      <c r="O562" s="66"/>
      <c r="P562" s="203">
        <f>O562*H562</f>
        <v>0</v>
      </c>
      <c r="Q562" s="203">
        <v>2.9999999999999997E-4</v>
      </c>
      <c r="R562" s="203">
        <f>Q562*H562</f>
        <v>1.5899699999999999E-2</v>
      </c>
      <c r="S562" s="203">
        <v>0</v>
      </c>
      <c r="T562" s="204">
        <f>S562*H562</f>
        <v>0</v>
      </c>
      <c r="AR562" s="205" t="s">
        <v>241</v>
      </c>
      <c r="AT562" s="205" t="s">
        <v>144</v>
      </c>
      <c r="AU562" s="205" t="s">
        <v>149</v>
      </c>
      <c r="AY562" s="17" t="s">
        <v>142</v>
      </c>
      <c r="BE562" s="206">
        <f>IF(N562="základní",J562,0)</f>
        <v>0</v>
      </c>
      <c r="BF562" s="206">
        <f>IF(N562="snížená",J562,0)</f>
        <v>0</v>
      </c>
      <c r="BG562" s="206">
        <f>IF(N562="zákl. přenesená",J562,0)</f>
        <v>0</v>
      </c>
      <c r="BH562" s="206">
        <f>IF(N562="sníž. přenesená",J562,0)</f>
        <v>0</v>
      </c>
      <c r="BI562" s="206">
        <f>IF(N562="nulová",J562,0)</f>
        <v>0</v>
      </c>
      <c r="BJ562" s="17" t="s">
        <v>149</v>
      </c>
      <c r="BK562" s="206">
        <f>ROUND(I562*H562,2)</f>
        <v>0</v>
      </c>
      <c r="BL562" s="17" t="s">
        <v>241</v>
      </c>
      <c r="BM562" s="205" t="s">
        <v>666</v>
      </c>
    </row>
    <row r="563" spans="2:65" s="12" customFormat="1" ht="11.25">
      <c r="B563" s="207"/>
      <c r="C563" s="208"/>
      <c r="D563" s="209" t="s">
        <v>151</v>
      </c>
      <c r="E563" s="210" t="s">
        <v>1</v>
      </c>
      <c r="F563" s="211" t="s">
        <v>926</v>
      </c>
      <c r="G563" s="208"/>
      <c r="H563" s="212">
        <v>13.8</v>
      </c>
      <c r="I563" s="213"/>
      <c r="J563" s="208"/>
      <c r="K563" s="208"/>
      <c r="L563" s="214"/>
      <c r="M563" s="215"/>
      <c r="N563" s="216"/>
      <c r="O563" s="216"/>
      <c r="P563" s="216"/>
      <c r="Q563" s="216"/>
      <c r="R563" s="216"/>
      <c r="S563" s="216"/>
      <c r="T563" s="217"/>
      <c r="AT563" s="218" t="s">
        <v>151</v>
      </c>
      <c r="AU563" s="218" t="s">
        <v>149</v>
      </c>
      <c r="AV563" s="12" t="s">
        <v>149</v>
      </c>
      <c r="AW563" s="12" t="s">
        <v>33</v>
      </c>
      <c r="AX563" s="12" t="s">
        <v>77</v>
      </c>
      <c r="AY563" s="218" t="s">
        <v>142</v>
      </c>
    </row>
    <row r="564" spans="2:65" s="12" customFormat="1" ht="11.25">
      <c r="B564" s="207"/>
      <c r="C564" s="208"/>
      <c r="D564" s="209" t="s">
        <v>151</v>
      </c>
      <c r="E564" s="210" t="s">
        <v>1</v>
      </c>
      <c r="F564" s="211" t="s">
        <v>927</v>
      </c>
      <c r="G564" s="208"/>
      <c r="H564" s="212">
        <v>16.184999999999999</v>
      </c>
      <c r="I564" s="213"/>
      <c r="J564" s="208"/>
      <c r="K564" s="208"/>
      <c r="L564" s="214"/>
      <c r="M564" s="215"/>
      <c r="N564" s="216"/>
      <c r="O564" s="216"/>
      <c r="P564" s="216"/>
      <c r="Q564" s="216"/>
      <c r="R564" s="216"/>
      <c r="S564" s="216"/>
      <c r="T564" s="217"/>
      <c r="AT564" s="218" t="s">
        <v>151</v>
      </c>
      <c r="AU564" s="218" t="s">
        <v>149</v>
      </c>
      <c r="AV564" s="12" t="s">
        <v>149</v>
      </c>
      <c r="AW564" s="12" t="s">
        <v>33</v>
      </c>
      <c r="AX564" s="12" t="s">
        <v>77</v>
      </c>
      <c r="AY564" s="218" t="s">
        <v>142</v>
      </c>
    </row>
    <row r="565" spans="2:65" s="12" customFormat="1" ht="11.25">
      <c r="B565" s="207"/>
      <c r="C565" s="208"/>
      <c r="D565" s="209" t="s">
        <v>151</v>
      </c>
      <c r="E565" s="210" t="s">
        <v>1</v>
      </c>
      <c r="F565" s="211" t="s">
        <v>928</v>
      </c>
      <c r="G565" s="208"/>
      <c r="H565" s="212">
        <v>14.773999999999999</v>
      </c>
      <c r="I565" s="213"/>
      <c r="J565" s="208"/>
      <c r="K565" s="208"/>
      <c r="L565" s="214"/>
      <c r="M565" s="215"/>
      <c r="N565" s="216"/>
      <c r="O565" s="216"/>
      <c r="P565" s="216"/>
      <c r="Q565" s="216"/>
      <c r="R565" s="216"/>
      <c r="S565" s="216"/>
      <c r="T565" s="217"/>
      <c r="AT565" s="218" t="s">
        <v>151</v>
      </c>
      <c r="AU565" s="218" t="s">
        <v>149</v>
      </c>
      <c r="AV565" s="12" t="s">
        <v>149</v>
      </c>
      <c r="AW565" s="12" t="s">
        <v>33</v>
      </c>
      <c r="AX565" s="12" t="s">
        <v>77</v>
      </c>
      <c r="AY565" s="218" t="s">
        <v>142</v>
      </c>
    </row>
    <row r="566" spans="2:65" s="12" customFormat="1" ht="11.25">
      <c r="B566" s="207"/>
      <c r="C566" s="208"/>
      <c r="D566" s="209" t="s">
        <v>151</v>
      </c>
      <c r="E566" s="210" t="s">
        <v>1</v>
      </c>
      <c r="F566" s="211" t="s">
        <v>929</v>
      </c>
      <c r="G566" s="208"/>
      <c r="H566" s="212">
        <v>8.24</v>
      </c>
      <c r="I566" s="213"/>
      <c r="J566" s="208"/>
      <c r="K566" s="208"/>
      <c r="L566" s="214"/>
      <c r="M566" s="215"/>
      <c r="N566" s="216"/>
      <c r="O566" s="216"/>
      <c r="P566" s="216"/>
      <c r="Q566" s="216"/>
      <c r="R566" s="216"/>
      <c r="S566" s="216"/>
      <c r="T566" s="217"/>
      <c r="AT566" s="218" t="s">
        <v>151</v>
      </c>
      <c r="AU566" s="218" t="s">
        <v>149</v>
      </c>
      <c r="AV566" s="12" t="s">
        <v>149</v>
      </c>
      <c r="AW566" s="12" t="s">
        <v>33</v>
      </c>
      <c r="AX566" s="12" t="s">
        <v>77</v>
      </c>
      <c r="AY566" s="218" t="s">
        <v>142</v>
      </c>
    </row>
    <row r="567" spans="2:65" s="13" customFormat="1" ht="11.25">
      <c r="B567" s="219"/>
      <c r="C567" s="220"/>
      <c r="D567" s="209" t="s">
        <v>151</v>
      </c>
      <c r="E567" s="221" t="s">
        <v>1</v>
      </c>
      <c r="F567" s="222" t="s">
        <v>157</v>
      </c>
      <c r="G567" s="220"/>
      <c r="H567" s="223">
        <v>52.999000000000002</v>
      </c>
      <c r="I567" s="224"/>
      <c r="J567" s="220"/>
      <c r="K567" s="220"/>
      <c r="L567" s="225"/>
      <c r="M567" s="226"/>
      <c r="N567" s="227"/>
      <c r="O567" s="227"/>
      <c r="P567" s="227"/>
      <c r="Q567" s="227"/>
      <c r="R567" s="227"/>
      <c r="S567" s="227"/>
      <c r="T567" s="228"/>
      <c r="AT567" s="229" t="s">
        <v>151</v>
      </c>
      <c r="AU567" s="229" t="s">
        <v>149</v>
      </c>
      <c r="AV567" s="13" t="s">
        <v>87</v>
      </c>
      <c r="AW567" s="13" t="s">
        <v>33</v>
      </c>
      <c r="AX567" s="13" t="s">
        <v>85</v>
      </c>
      <c r="AY567" s="229" t="s">
        <v>142</v>
      </c>
    </row>
    <row r="568" spans="2:65" s="1" customFormat="1" ht="36" customHeight="1">
      <c r="B568" s="34"/>
      <c r="C568" s="251" t="s">
        <v>659</v>
      </c>
      <c r="D568" s="251" t="s">
        <v>343</v>
      </c>
      <c r="E568" s="252" t="s">
        <v>668</v>
      </c>
      <c r="F568" s="253" t="s">
        <v>669</v>
      </c>
      <c r="G568" s="254" t="s">
        <v>147</v>
      </c>
      <c r="H568" s="255">
        <v>58.298999999999999</v>
      </c>
      <c r="I568" s="256"/>
      <c r="J568" s="257">
        <f>ROUND(I568*H568,2)</f>
        <v>0</v>
      </c>
      <c r="K568" s="253" t="s">
        <v>160</v>
      </c>
      <c r="L568" s="258"/>
      <c r="M568" s="259" t="s">
        <v>1</v>
      </c>
      <c r="N568" s="260" t="s">
        <v>43</v>
      </c>
      <c r="O568" s="66"/>
      <c r="P568" s="203">
        <f>O568*H568</f>
        <v>0</v>
      </c>
      <c r="Q568" s="203">
        <v>3.6800000000000001E-3</v>
      </c>
      <c r="R568" s="203">
        <f>Q568*H568</f>
        <v>0.21454032000000001</v>
      </c>
      <c r="S568" s="203">
        <v>0</v>
      </c>
      <c r="T568" s="204">
        <f>S568*H568</f>
        <v>0</v>
      </c>
      <c r="AR568" s="205" t="s">
        <v>342</v>
      </c>
      <c r="AT568" s="205" t="s">
        <v>343</v>
      </c>
      <c r="AU568" s="205" t="s">
        <v>149</v>
      </c>
      <c r="AY568" s="17" t="s">
        <v>142</v>
      </c>
      <c r="BE568" s="206">
        <f>IF(N568="základní",J568,0)</f>
        <v>0</v>
      </c>
      <c r="BF568" s="206">
        <f>IF(N568="snížená",J568,0)</f>
        <v>0</v>
      </c>
      <c r="BG568" s="206">
        <f>IF(N568="zákl. přenesená",J568,0)</f>
        <v>0</v>
      </c>
      <c r="BH568" s="206">
        <f>IF(N568="sníž. přenesená",J568,0)</f>
        <v>0</v>
      </c>
      <c r="BI568" s="206">
        <f>IF(N568="nulová",J568,0)</f>
        <v>0</v>
      </c>
      <c r="BJ568" s="17" t="s">
        <v>149</v>
      </c>
      <c r="BK568" s="206">
        <f>ROUND(I568*H568,2)</f>
        <v>0</v>
      </c>
      <c r="BL568" s="17" t="s">
        <v>241</v>
      </c>
      <c r="BM568" s="205" t="s">
        <v>670</v>
      </c>
    </row>
    <row r="569" spans="2:65" s="12" customFormat="1" ht="11.25">
      <c r="B569" s="207"/>
      <c r="C569" s="208"/>
      <c r="D569" s="209" t="s">
        <v>151</v>
      </c>
      <c r="E569" s="210" t="s">
        <v>1</v>
      </c>
      <c r="F569" s="211" t="s">
        <v>1037</v>
      </c>
      <c r="G569" s="208"/>
      <c r="H569" s="212">
        <v>52.999000000000002</v>
      </c>
      <c r="I569" s="213"/>
      <c r="J569" s="208"/>
      <c r="K569" s="208"/>
      <c r="L569" s="214"/>
      <c r="M569" s="215"/>
      <c r="N569" s="216"/>
      <c r="O569" s="216"/>
      <c r="P569" s="216"/>
      <c r="Q569" s="216"/>
      <c r="R569" s="216"/>
      <c r="S569" s="216"/>
      <c r="T569" s="217"/>
      <c r="AT569" s="218" t="s">
        <v>151</v>
      </c>
      <c r="AU569" s="218" t="s">
        <v>149</v>
      </c>
      <c r="AV569" s="12" t="s">
        <v>149</v>
      </c>
      <c r="AW569" s="12" t="s">
        <v>33</v>
      </c>
      <c r="AX569" s="12" t="s">
        <v>85</v>
      </c>
      <c r="AY569" s="218" t="s">
        <v>142</v>
      </c>
    </row>
    <row r="570" spans="2:65" s="12" customFormat="1" ht="11.25">
      <c r="B570" s="207"/>
      <c r="C570" s="208"/>
      <c r="D570" s="209" t="s">
        <v>151</v>
      </c>
      <c r="E570" s="208"/>
      <c r="F570" s="211" t="s">
        <v>1038</v>
      </c>
      <c r="G570" s="208"/>
      <c r="H570" s="212">
        <v>58.298999999999999</v>
      </c>
      <c r="I570" s="213"/>
      <c r="J570" s="208"/>
      <c r="K570" s="208"/>
      <c r="L570" s="214"/>
      <c r="M570" s="215"/>
      <c r="N570" s="216"/>
      <c r="O570" s="216"/>
      <c r="P570" s="216"/>
      <c r="Q570" s="216"/>
      <c r="R570" s="216"/>
      <c r="S570" s="216"/>
      <c r="T570" s="217"/>
      <c r="AT570" s="218" t="s">
        <v>151</v>
      </c>
      <c r="AU570" s="218" t="s">
        <v>149</v>
      </c>
      <c r="AV570" s="12" t="s">
        <v>149</v>
      </c>
      <c r="AW570" s="12" t="s">
        <v>4</v>
      </c>
      <c r="AX570" s="12" t="s">
        <v>85</v>
      </c>
      <c r="AY570" s="218" t="s">
        <v>142</v>
      </c>
    </row>
    <row r="571" spans="2:65" s="1" customFormat="1" ht="16.5" customHeight="1">
      <c r="B571" s="34"/>
      <c r="C571" s="194" t="s">
        <v>663</v>
      </c>
      <c r="D571" s="194" t="s">
        <v>144</v>
      </c>
      <c r="E571" s="195" t="s">
        <v>674</v>
      </c>
      <c r="F571" s="196" t="s">
        <v>675</v>
      </c>
      <c r="G571" s="197" t="s">
        <v>244</v>
      </c>
      <c r="H571" s="198">
        <v>30.6</v>
      </c>
      <c r="I571" s="199"/>
      <c r="J571" s="200">
        <f>ROUND(I571*H571,2)</f>
        <v>0</v>
      </c>
      <c r="K571" s="196" t="s">
        <v>148</v>
      </c>
      <c r="L571" s="38"/>
      <c r="M571" s="201" t="s">
        <v>1</v>
      </c>
      <c r="N571" s="202" t="s">
        <v>43</v>
      </c>
      <c r="O571" s="66"/>
      <c r="P571" s="203">
        <f>O571*H571</f>
        <v>0</v>
      </c>
      <c r="Q571" s="203">
        <v>0</v>
      </c>
      <c r="R571" s="203">
        <f>Q571*H571</f>
        <v>0</v>
      </c>
      <c r="S571" s="203">
        <v>2.9999999999999997E-4</v>
      </c>
      <c r="T571" s="204">
        <f>S571*H571</f>
        <v>9.1799999999999989E-3</v>
      </c>
      <c r="AR571" s="205" t="s">
        <v>241</v>
      </c>
      <c r="AT571" s="205" t="s">
        <v>144</v>
      </c>
      <c r="AU571" s="205" t="s">
        <v>149</v>
      </c>
      <c r="AY571" s="17" t="s">
        <v>142</v>
      </c>
      <c r="BE571" s="206">
        <f>IF(N571="základní",J571,0)</f>
        <v>0</v>
      </c>
      <c r="BF571" s="206">
        <f>IF(N571="snížená",J571,0)</f>
        <v>0</v>
      </c>
      <c r="BG571" s="206">
        <f>IF(N571="zákl. přenesená",J571,0)</f>
        <v>0</v>
      </c>
      <c r="BH571" s="206">
        <f>IF(N571="sníž. přenesená",J571,0)</f>
        <v>0</v>
      </c>
      <c r="BI571" s="206">
        <f>IF(N571="nulová",J571,0)</f>
        <v>0</v>
      </c>
      <c r="BJ571" s="17" t="s">
        <v>149</v>
      </c>
      <c r="BK571" s="206">
        <f>ROUND(I571*H571,2)</f>
        <v>0</v>
      </c>
      <c r="BL571" s="17" t="s">
        <v>241</v>
      </c>
      <c r="BM571" s="205" t="s">
        <v>676</v>
      </c>
    </row>
    <row r="572" spans="2:65" s="12" customFormat="1" ht="11.25">
      <c r="B572" s="207"/>
      <c r="C572" s="208"/>
      <c r="D572" s="209" t="s">
        <v>151</v>
      </c>
      <c r="E572" s="210" t="s">
        <v>1</v>
      </c>
      <c r="F572" s="211" t="s">
        <v>1039</v>
      </c>
      <c r="G572" s="208"/>
      <c r="H572" s="212">
        <v>13.8</v>
      </c>
      <c r="I572" s="213"/>
      <c r="J572" s="208"/>
      <c r="K572" s="208"/>
      <c r="L572" s="214"/>
      <c r="M572" s="215"/>
      <c r="N572" s="216"/>
      <c r="O572" s="216"/>
      <c r="P572" s="216"/>
      <c r="Q572" s="216"/>
      <c r="R572" s="216"/>
      <c r="S572" s="216"/>
      <c r="T572" s="217"/>
      <c r="AT572" s="218" t="s">
        <v>151</v>
      </c>
      <c r="AU572" s="218" t="s">
        <v>149</v>
      </c>
      <c r="AV572" s="12" t="s">
        <v>149</v>
      </c>
      <c r="AW572" s="12" t="s">
        <v>33</v>
      </c>
      <c r="AX572" s="12" t="s">
        <v>77</v>
      </c>
      <c r="AY572" s="218" t="s">
        <v>142</v>
      </c>
    </row>
    <row r="573" spans="2:65" s="12" customFormat="1" ht="11.25">
      <c r="B573" s="207"/>
      <c r="C573" s="208"/>
      <c r="D573" s="209" t="s">
        <v>151</v>
      </c>
      <c r="E573" s="210" t="s">
        <v>1</v>
      </c>
      <c r="F573" s="211" t="s">
        <v>1040</v>
      </c>
      <c r="G573" s="208"/>
      <c r="H573" s="212">
        <v>11.2</v>
      </c>
      <c r="I573" s="213"/>
      <c r="J573" s="208"/>
      <c r="K573" s="208"/>
      <c r="L573" s="214"/>
      <c r="M573" s="215"/>
      <c r="N573" s="216"/>
      <c r="O573" s="216"/>
      <c r="P573" s="216"/>
      <c r="Q573" s="216"/>
      <c r="R573" s="216"/>
      <c r="S573" s="216"/>
      <c r="T573" s="217"/>
      <c r="AT573" s="218" t="s">
        <v>151</v>
      </c>
      <c r="AU573" s="218" t="s">
        <v>149</v>
      </c>
      <c r="AV573" s="12" t="s">
        <v>149</v>
      </c>
      <c r="AW573" s="12" t="s">
        <v>33</v>
      </c>
      <c r="AX573" s="12" t="s">
        <v>77</v>
      </c>
      <c r="AY573" s="218" t="s">
        <v>142</v>
      </c>
    </row>
    <row r="574" spans="2:65" s="12" customFormat="1" ht="11.25">
      <c r="B574" s="207"/>
      <c r="C574" s="208"/>
      <c r="D574" s="209" t="s">
        <v>151</v>
      </c>
      <c r="E574" s="210" t="s">
        <v>1</v>
      </c>
      <c r="F574" s="211" t="s">
        <v>1041</v>
      </c>
      <c r="G574" s="208"/>
      <c r="H574" s="212">
        <v>5.6</v>
      </c>
      <c r="I574" s="213"/>
      <c r="J574" s="208"/>
      <c r="K574" s="208"/>
      <c r="L574" s="214"/>
      <c r="M574" s="215"/>
      <c r="N574" s="216"/>
      <c r="O574" s="216"/>
      <c r="P574" s="216"/>
      <c r="Q574" s="216"/>
      <c r="R574" s="216"/>
      <c r="S574" s="216"/>
      <c r="T574" s="217"/>
      <c r="AT574" s="218" t="s">
        <v>151</v>
      </c>
      <c r="AU574" s="218" t="s">
        <v>149</v>
      </c>
      <c r="AV574" s="12" t="s">
        <v>149</v>
      </c>
      <c r="AW574" s="12" t="s">
        <v>33</v>
      </c>
      <c r="AX574" s="12" t="s">
        <v>77</v>
      </c>
      <c r="AY574" s="218" t="s">
        <v>142</v>
      </c>
    </row>
    <row r="575" spans="2:65" s="13" customFormat="1" ht="11.25">
      <c r="B575" s="219"/>
      <c r="C575" s="220"/>
      <c r="D575" s="209" t="s">
        <v>151</v>
      </c>
      <c r="E575" s="221" t="s">
        <v>1</v>
      </c>
      <c r="F575" s="222" t="s">
        <v>157</v>
      </c>
      <c r="G575" s="220"/>
      <c r="H575" s="223">
        <v>30.6</v>
      </c>
      <c r="I575" s="224"/>
      <c r="J575" s="220"/>
      <c r="K575" s="220"/>
      <c r="L575" s="225"/>
      <c r="M575" s="226"/>
      <c r="N575" s="227"/>
      <c r="O575" s="227"/>
      <c r="P575" s="227"/>
      <c r="Q575" s="227"/>
      <c r="R575" s="227"/>
      <c r="S575" s="227"/>
      <c r="T575" s="228"/>
      <c r="AT575" s="229" t="s">
        <v>151</v>
      </c>
      <c r="AU575" s="229" t="s">
        <v>149</v>
      </c>
      <c r="AV575" s="13" t="s">
        <v>87</v>
      </c>
      <c r="AW575" s="13" t="s">
        <v>33</v>
      </c>
      <c r="AX575" s="13" t="s">
        <v>85</v>
      </c>
      <c r="AY575" s="229" t="s">
        <v>142</v>
      </c>
    </row>
    <row r="576" spans="2:65" s="1" customFormat="1" ht="16.5" customHeight="1">
      <c r="B576" s="34"/>
      <c r="C576" s="194" t="s">
        <v>667</v>
      </c>
      <c r="D576" s="194" t="s">
        <v>144</v>
      </c>
      <c r="E576" s="195" t="s">
        <v>681</v>
      </c>
      <c r="F576" s="196" t="s">
        <v>682</v>
      </c>
      <c r="G576" s="197" t="s">
        <v>244</v>
      </c>
      <c r="H576" s="198">
        <v>54.28</v>
      </c>
      <c r="I576" s="199"/>
      <c r="J576" s="200">
        <f>ROUND(I576*H576,2)</f>
        <v>0</v>
      </c>
      <c r="K576" s="196" t="s">
        <v>160</v>
      </c>
      <c r="L576" s="38"/>
      <c r="M576" s="201" t="s">
        <v>1</v>
      </c>
      <c r="N576" s="202" t="s">
        <v>43</v>
      </c>
      <c r="O576" s="66"/>
      <c r="P576" s="203">
        <f>O576*H576</f>
        <v>0</v>
      </c>
      <c r="Q576" s="203">
        <v>1.0000000000000001E-5</v>
      </c>
      <c r="R576" s="203">
        <f>Q576*H576</f>
        <v>5.4280000000000007E-4</v>
      </c>
      <c r="S576" s="203">
        <v>0</v>
      </c>
      <c r="T576" s="204">
        <f>S576*H576</f>
        <v>0</v>
      </c>
      <c r="AR576" s="205" t="s">
        <v>241</v>
      </c>
      <c r="AT576" s="205" t="s">
        <v>144</v>
      </c>
      <c r="AU576" s="205" t="s">
        <v>149</v>
      </c>
      <c r="AY576" s="17" t="s">
        <v>142</v>
      </c>
      <c r="BE576" s="206">
        <f>IF(N576="základní",J576,0)</f>
        <v>0</v>
      </c>
      <c r="BF576" s="206">
        <f>IF(N576="snížená",J576,0)</f>
        <v>0</v>
      </c>
      <c r="BG576" s="206">
        <f>IF(N576="zákl. přenesená",J576,0)</f>
        <v>0</v>
      </c>
      <c r="BH576" s="206">
        <f>IF(N576="sníž. přenesená",J576,0)</f>
        <v>0</v>
      </c>
      <c r="BI576" s="206">
        <f>IF(N576="nulová",J576,0)</f>
        <v>0</v>
      </c>
      <c r="BJ576" s="17" t="s">
        <v>149</v>
      </c>
      <c r="BK576" s="206">
        <f>ROUND(I576*H576,2)</f>
        <v>0</v>
      </c>
      <c r="BL576" s="17" t="s">
        <v>241</v>
      </c>
      <c r="BM576" s="205" t="s">
        <v>683</v>
      </c>
    </row>
    <row r="577" spans="2:65" s="12" customFormat="1" ht="11.25">
      <c r="B577" s="207"/>
      <c r="C577" s="208"/>
      <c r="D577" s="209" t="s">
        <v>151</v>
      </c>
      <c r="E577" s="210" t="s">
        <v>1</v>
      </c>
      <c r="F577" s="211" t="s">
        <v>1039</v>
      </c>
      <c r="G577" s="208"/>
      <c r="H577" s="212">
        <v>13.8</v>
      </c>
      <c r="I577" s="213"/>
      <c r="J577" s="208"/>
      <c r="K577" s="208"/>
      <c r="L577" s="214"/>
      <c r="M577" s="215"/>
      <c r="N577" s="216"/>
      <c r="O577" s="216"/>
      <c r="P577" s="216"/>
      <c r="Q577" s="216"/>
      <c r="R577" s="216"/>
      <c r="S577" s="216"/>
      <c r="T577" s="217"/>
      <c r="AT577" s="218" t="s">
        <v>151</v>
      </c>
      <c r="AU577" s="218" t="s">
        <v>149</v>
      </c>
      <c r="AV577" s="12" t="s">
        <v>149</v>
      </c>
      <c r="AW577" s="12" t="s">
        <v>33</v>
      </c>
      <c r="AX577" s="12" t="s">
        <v>77</v>
      </c>
      <c r="AY577" s="218" t="s">
        <v>142</v>
      </c>
    </row>
    <row r="578" spans="2:65" s="12" customFormat="1" ht="11.25">
      <c r="B578" s="207"/>
      <c r="C578" s="208"/>
      <c r="D578" s="209" t="s">
        <v>151</v>
      </c>
      <c r="E578" s="210" t="s">
        <v>1</v>
      </c>
      <c r="F578" s="211" t="s">
        <v>1042</v>
      </c>
      <c r="G578" s="208"/>
      <c r="H578" s="212">
        <v>14.5</v>
      </c>
      <c r="I578" s="213"/>
      <c r="J578" s="208"/>
      <c r="K578" s="208"/>
      <c r="L578" s="214"/>
      <c r="M578" s="215"/>
      <c r="N578" s="216"/>
      <c r="O578" s="216"/>
      <c r="P578" s="216"/>
      <c r="Q578" s="216"/>
      <c r="R578" s="216"/>
      <c r="S578" s="216"/>
      <c r="T578" s="217"/>
      <c r="AT578" s="218" t="s">
        <v>151</v>
      </c>
      <c r="AU578" s="218" t="s">
        <v>149</v>
      </c>
      <c r="AV578" s="12" t="s">
        <v>149</v>
      </c>
      <c r="AW578" s="12" t="s">
        <v>33</v>
      </c>
      <c r="AX578" s="12" t="s">
        <v>77</v>
      </c>
      <c r="AY578" s="218" t="s">
        <v>142</v>
      </c>
    </row>
    <row r="579" spans="2:65" s="12" customFormat="1" ht="11.25">
      <c r="B579" s="207"/>
      <c r="C579" s="208"/>
      <c r="D579" s="209" t="s">
        <v>151</v>
      </c>
      <c r="E579" s="210" t="s">
        <v>1</v>
      </c>
      <c r="F579" s="211" t="s">
        <v>1043</v>
      </c>
      <c r="G579" s="208"/>
      <c r="H579" s="212">
        <v>14.78</v>
      </c>
      <c r="I579" s="213"/>
      <c r="J579" s="208"/>
      <c r="K579" s="208"/>
      <c r="L579" s="214"/>
      <c r="M579" s="215"/>
      <c r="N579" s="216"/>
      <c r="O579" s="216"/>
      <c r="P579" s="216"/>
      <c r="Q579" s="216"/>
      <c r="R579" s="216"/>
      <c r="S579" s="216"/>
      <c r="T579" s="217"/>
      <c r="AT579" s="218" t="s">
        <v>151</v>
      </c>
      <c r="AU579" s="218" t="s">
        <v>149</v>
      </c>
      <c r="AV579" s="12" t="s">
        <v>149</v>
      </c>
      <c r="AW579" s="12" t="s">
        <v>33</v>
      </c>
      <c r="AX579" s="12" t="s">
        <v>77</v>
      </c>
      <c r="AY579" s="218" t="s">
        <v>142</v>
      </c>
    </row>
    <row r="580" spans="2:65" s="12" customFormat="1" ht="11.25">
      <c r="B580" s="207"/>
      <c r="C580" s="208"/>
      <c r="D580" s="209" t="s">
        <v>151</v>
      </c>
      <c r="E580" s="210" t="s">
        <v>1</v>
      </c>
      <c r="F580" s="211" t="s">
        <v>1040</v>
      </c>
      <c r="G580" s="208"/>
      <c r="H580" s="212">
        <v>11.2</v>
      </c>
      <c r="I580" s="213"/>
      <c r="J580" s="208"/>
      <c r="K580" s="208"/>
      <c r="L580" s="214"/>
      <c r="M580" s="215"/>
      <c r="N580" s="216"/>
      <c r="O580" s="216"/>
      <c r="P580" s="216"/>
      <c r="Q580" s="216"/>
      <c r="R580" s="216"/>
      <c r="S580" s="216"/>
      <c r="T580" s="217"/>
      <c r="AT580" s="218" t="s">
        <v>151</v>
      </c>
      <c r="AU580" s="218" t="s">
        <v>149</v>
      </c>
      <c r="AV580" s="12" t="s">
        <v>149</v>
      </c>
      <c r="AW580" s="12" t="s">
        <v>33</v>
      </c>
      <c r="AX580" s="12" t="s">
        <v>77</v>
      </c>
      <c r="AY580" s="218" t="s">
        <v>142</v>
      </c>
    </row>
    <row r="581" spans="2:65" s="13" customFormat="1" ht="11.25">
      <c r="B581" s="219"/>
      <c r="C581" s="220"/>
      <c r="D581" s="209" t="s">
        <v>151</v>
      </c>
      <c r="E581" s="221" t="s">
        <v>1</v>
      </c>
      <c r="F581" s="222" t="s">
        <v>157</v>
      </c>
      <c r="G581" s="220"/>
      <c r="H581" s="223">
        <v>54.28</v>
      </c>
      <c r="I581" s="224"/>
      <c r="J581" s="220"/>
      <c r="K581" s="220"/>
      <c r="L581" s="225"/>
      <c r="M581" s="226"/>
      <c r="N581" s="227"/>
      <c r="O581" s="227"/>
      <c r="P581" s="227"/>
      <c r="Q581" s="227"/>
      <c r="R581" s="227"/>
      <c r="S581" s="227"/>
      <c r="T581" s="228"/>
      <c r="AT581" s="229" t="s">
        <v>151</v>
      </c>
      <c r="AU581" s="229" t="s">
        <v>149</v>
      </c>
      <c r="AV581" s="13" t="s">
        <v>87</v>
      </c>
      <c r="AW581" s="13" t="s">
        <v>33</v>
      </c>
      <c r="AX581" s="13" t="s">
        <v>85</v>
      </c>
      <c r="AY581" s="229" t="s">
        <v>142</v>
      </c>
    </row>
    <row r="582" spans="2:65" s="1" customFormat="1" ht="16.5" customHeight="1">
      <c r="B582" s="34"/>
      <c r="C582" s="251" t="s">
        <v>673</v>
      </c>
      <c r="D582" s="251" t="s">
        <v>343</v>
      </c>
      <c r="E582" s="252" t="s">
        <v>689</v>
      </c>
      <c r="F582" s="253" t="s">
        <v>690</v>
      </c>
      <c r="G582" s="254" t="s">
        <v>244</v>
      </c>
      <c r="H582" s="255">
        <v>56.994</v>
      </c>
      <c r="I582" s="256"/>
      <c r="J582" s="257">
        <f>ROUND(I582*H582,2)</f>
        <v>0</v>
      </c>
      <c r="K582" s="253" t="s">
        <v>160</v>
      </c>
      <c r="L582" s="258"/>
      <c r="M582" s="259" t="s">
        <v>1</v>
      </c>
      <c r="N582" s="260" t="s">
        <v>43</v>
      </c>
      <c r="O582" s="66"/>
      <c r="P582" s="203">
        <f>O582*H582</f>
        <v>0</v>
      </c>
      <c r="Q582" s="203">
        <v>2.0000000000000001E-4</v>
      </c>
      <c r="R582" s="203">
        <f>Q582*H582</f>
        <v>1.1398800000000001E-2</v>
      </c>
      <c r="S582" s="203">
        <v>0</v>
      </c>
      <c r="T582" s="204">
        <f>S582*H582</f>
        <v>0</v>
      </c>
      <c r="AR582" s="205" t="s">
        <v>342</v>
      </c>
      <c r="AT582" s="205" t="s">
        <v>343</v>
      </c>
      <c r="AU582" s="205" t="s">
        <v>149</v>
      </c>
      <c r="AY582" s="17" t="s">
        <v>142</v>
      </c>
      <c r="BE582" s="206">
        <f>IF(N582="základní",J582,0)</f>
        <v>0</v>
      </c>
      <c r="BF582" s="206">
        <f>IF(N582="snížená",J582,0)</f>
        <v>0</v>
      </c>
      <c r="BG582" s="206">
        <f>IF(N582="zákl. přenesená",J582,0)</f>
        <v>0</v>
      </c>
      <c r="BH582" s="206">
        <f>IF(N582="sníž. přenesená",J582,0)</f>
        <v>0</v>
      </c>
      <c r="BI582" s="206">
        <f>IF(N582="nulová",J582,0)</f>
        <v>0</v>
      </c>
      <c r="BJ582" s="17" t="s">
        <v>149</v>
      </c>
      <c r="BK582" s="206">
        <f>ROUND(I582*H582,2)</f>
        <v>0</v>
      </c>
      <c r="BL582" s="17" t="s">
        <v>241</v>
      </c>
      <c r="BM582" s="205" t="s">
        <v>691</v>
      </c>
    </row>
    <row r="583" spans="2:65" s="12" customFormat="1" ht="11.25">
      <c r="B583" s="207"/>
      <c r="C583" s="208"/>
      <c r="D583" s="209" t="s">
        <v>151</v>
      </c>
      <c r="E583" s="210" t="s">
        <v>1</v>
      </c>
      <c r="F583" s="211" t="s">
        <v>1044</v>
      </c>
      <c r="G583" s="208"/>
      <c r="H583" s="212">
        <v>54.28</v>
      </c>
      <c r="I583" s="213"/>
      <c r="J583" s="208"/>
      <c r="K583" s="208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151</v>
      </c>
      <c r="AU583" s="218" t="s">
        <v>149</v>
      </c>
      <c r="AV583" s="12" t="s">
        <v>149</v>
      </c>
      <c r="AW583" s="12" t="s">
        <v>33</v>
      </c>
      <c r="AX583" s="12" t="s">
        <v>85</v>
      </c>
      <c r="AY583" s="218" t="s">
        <v>142</v>
      </c>
    </row>
    <row r="584" spans="2:65" s="12" customFormat="1" ht="11.25">
      <c r="B584" s="207"/>
      <c r="C584" s="208"/>
      <c r="D584" s="209" t="s">
        <v>151</v>
      </c>
      <c r="E584" s="208"/>
      <c r="F584" s="211" t="s">
        <v>1045</v>
      </c>
      <c r="G584" s="208"/>
      <c r="H584" s="212">
        <v>56.994</v>
      </c>
      <c r="I584" s="213"/>
      <c r="J584" s="208"/>
      <c r="K584" s="208"/>
      <c r="L584" s="214"/>
      <c r="M584" s="215"/>
      <c r="N584" s="216"/>
      <c r="O584" s="216"/>
      <c r="P584" s="216"/>
      <c r="Q584" s="216"/>
      <c r="R584" s="216"/>
      <c r="S584" s="216"/>
      <c r="T584" s="217"/>
      <c r="AT584" s="218" t="s">
        <v>151</v>
      </c>
      <c r="AU584" s="218" t="s">
        <v>149</v>
      </c>
      <c r="AV584" s="12" t="s">
        <v>149</v>
      </c>
      <c r="AW584" s="12" t="s">
        <v>4</v>
      </c>
      <c r="AX584" s="12" t="s">
        <v>85</v>
      </c>
      <c r="AY584" s="218" t="s">
        <v>142</v>
      </c>
    </row>
    <row r="585" spans="2:65" s="1" customFormat="1" ht="16.5" customHeight="1">
      <c r="B585" s="34"/>
      <c r="C585" s="194" t="s">
        <v>680</v>
      </c>
      <c r="D585" s="194" t="s">
        <v>144</v>
      </c>
      <c r="E585" s="195" t="s">
        <v>695</v>
      </c>
      <c r="F585" s="196" t="s">
        <v>696</v>
      </c>
      <c r="G585" s="197" t="s">
        <v>244</v>
      </c>
      <c r="H585" s="198">
        <v>5</v>
      </c>
      <c r="I585" s="199"/>
      <c r="J585" s="200">
        <f>ROUND(I585*H585,2)</f>
        <v>0</v>
      </c>
      <c r="K585" s="196" t="s">
        <v>160</v>
      </c>
      <c r="L585" s="38"/>
      <c r="M585" s="201" t="s">
        <v>1</v>
      </c>
      <c r="N585" s="202" t="s">
        <v>43</v>
      </c>
      <c r="O585" s="66"/>
      <c r="P585" s="203">
        <f>O585*H585</f>
        <v>0</v>
      </c>
      <c r="Q585" s="203">
        <v>0</v>
      </c>
      <c r="R585" s="203">
        <f>Q585*H585</f>
        <v>0</v>
      </c>
      <c r="S585" s="203">
        <v>0</v>
      </c>
      <c r="T585" s="204">
        <f>S585*H585</f>
        <v>0</v>
      </c>
      <c r="AR585" s="205" t="s">
        <v>241</v>
      </c>
      <c r="AT585" s="205" t="s">
        <v>144</v>
      </c>
      <c r="AU585" s="205" t="s">
        <v>149</v>
      </c>
      <c r="AY585" s="17" t="s">
        <v>142</v>
      </c>
      <c r="BE585" s="206">
        <f>IF(N585="základní",J585,0)</f>
        <v>0</v>
      </c>
      <c r="BF585" s="206">
        <f>IF(N585="snížená",J585,0)</f>
        <v>0</v>
      </c>
      <c r="BG585" s="206">
        <f>IF(N585="zákl. přenesená",J585,0)</f>
        <v>0</v>
      </c>
      <c r="BH585" s="206">
        <f>IF(N585="sníž. přenesená",J585,0)</f>
        <v>0</v>
      </c>
      <c r="BI585" s="206">
        <f>IF(N585="nulová",J585,0)</f>
        <v>0</v>
      </c>
      <c r="BJ585" s="17" t="s">
        <v>149</v>
      </c>
      <c r="BK585" s="206">
        <f>ROUND(I585*H585,2)</f>
        <v>0</v>
      </c>
      <c r="BL585" s="17" t="s">
        <v>241</v>
      </c>
      <c r="BM585" s="205" t="s">
        <v>697</v>
      </c>
    </row>
    <row r="586" spans="2:65" s="12" customFormat="1" ht="11.25">
      <c r="B586" s="207"/>
      <c r="C586" s="208"/>
      <c r="D586" s="209" t="s">
        <v>151</v>
      </c>
      <c r="E586" s="210" t="s">
        <v>1</v>
      </c>
      <c r="F586" s="211" t="s">
        <v>906</v>
      </c>
      <c r="G586" s="208"/>
      <c r="H586" s="212">
        <v>1.8</v>
      </c>
      <c r="I586" s="213"/>
      <c r="J586" s="208"/>
      <c r="K586" s="208"/>
      <c r="L586" s="214"/>
      <c r="M586" s="215"/>
      <c r="N586" s="216"/>
      <c r="O586" s="216"/>
      <c r="P586" s="216"/>
      <c r="Q586" s="216"/>
      <c r="R586" s="216"/>
      <c r="S586" s="216"/>
      <c r="T586" s="217"/>
      <c r="AT586" s="218" t="s">
        <v>151</v>
      </c>
      <c r="AU586" s="218" t="s">
        <v>149</v>
      </c>
      <c r="AV586" s="12" t="s">
        <v>149</v>
      </c>
      <c r="AW586" s="12" t="s">
        <v>33</v>
      </c>
      <c r="AX586" s="12" t="s">
        <v>77</v>
      </c>
      <c r="AY586" s="218" t="s">
        <v>142</v>
      </c>
    </row>
    <row r="587" spans="2:65" s="12" customFormat="1" ht="11.25">
      <c r="B587" s="207"/>
      <c r="C587" s="208"/>
      <c r="D587" s="209" t="s">
        <v>151</v>
      </c>
      <c r="E587" s="210" t="s">
        <v>1</v>
      </c>
      <c r="F587" s="211" t="s">
        <v>699</v>
      </c>
      <c r="G587" s="208"/>
      <c r="H587" s="212">
        <v>3.2</v>
      </c>
      <c r="I587" s="213"/>
      <c r="J587" s="208"/>
      <c r="K587" s="208"/>
      <c r="L587" s="214"/>
      <c r="M587" s="215"/>
      <c r="N587" s="216"/>
      <c r="O587" s="216"/>
      <c r="P587" s="216"/>
      <c r="Q587" s="216"/>
      <c r="R587" s="216"/>
      <c r="S587" s="216"/>
      <c r="T587" s="217"/>
      <c r="AT587" s="218" t="s">
        <v>151</v>
      </c>
      <c r="AU587" s="218" t="s">
        <v>149</v>
      </c>
      <c r="AV587" s="12" t="s">
        <v>149</v>
      </c>
      <c r="AW587" s="12" t="s">
        <v>33</v>
      </c>
      <c r="AX587" s="12" t="s">
        <v>77</v>
      </c>
      <c r="AY587" s="218" t="s">
        <v>142</v>
      </c>
    </row>
    <row r="588" spans="2:65" s="13" customFormat="1" ht="11.25">
      <c r="B588" s="219"/>
      <c r="C588" s="220"/>
      <c r="D588" s="209" t="s">
        <v>151</v>
      </c>
      <c r="E588" s="221" t="s">
        <v>1</v>
      </c>
      <c r="F588" s="222" t="s">
        <v>157</v>
      </c>
      <c r="G588" s="220"/>
      <c r="H588" s="223">
        <v>5</v>
      </c>
      <c r="I588" s="224"/>
      <c r="J588" s="220"/>
      <c r="K588" s="220"/>
      <c r="L588" s="225"/>
      <c r="M588" s="226"/>
      <c r="N588" s="227"/>
      <c r="O588" s="227"/>
      <c r="P588" s="227"/>
      <c r="Q588" s="227"/>
      <c r="R588" s="227"/>
      <c r="S588" s="227"/>
      <c r="T588" s="228"/>
      <c r="AT588" s="229" t="s">
        <v>151</v>
      </c>
      <c r="AU588" s="229" t="s">
        <v>149</v>
      </c>
      <c r="AV588" s="13" t="s">
        <v>87</v>
      </c>
      <c r="AW588" s="13" t="s">
        <v>33</v>
      </c>
      <c r="AX588" s="13" t="s">
        <v>85</v>
      </c>
      <c r="AY588" s="229" t="s">
        <v>142</v>
      </c>
    </row>
    <row r="589" spans="2:65" s="1" customFormat="1" ht="16.5" customHeight="1">
      <c r="B589" s="34"/>
      <c r="C589" s="251" t="s">
        <v>688</v>
      </c>
      <c r="D589" s="251" t="s">
        <v>343</v>
      </c>
      <c r="E589" s="252" t="s">
        <v>701</v>
      </c>
      <c r="F589" s="253" t="s">
        <v>702</v>
      </c>
      <c r="G589" s="254" t="s">
        <v>244</v>
      </c>
      <c r="H589" s="255">
        <v>5.25</v>
      </c>
      <c r="I589" s="256"/>
      <c r="J589" s="257">
        <f>ROUND(I589*H589,2)</f>
        <v>0</v>
      </c>
      <c r="K589" s="253" t="s">
        <v>160</v>
      </c>
      <c r="L589" s="258"/>
      <c r="M589" s="259" t="s">
        <v>1</v>
      </c>
      <c r="N589" s="260" t="s">
        <v>43</v>
      </c>
      <c r="O589" s="66"/>
      <c r="P589" s="203">
        <f>O589*H589</f>
        <v>0</v>
      </c>
      <c r="Q589" s="203">
        <v>1.6000000000000001E-4</v>
      </c>
      <c r="R589" s="203">
        <f>Q589*H589</f>
        <v>8.4000000000000003E-4</v>
      </c>
      <c r="S589" s="203">
        <v>0</v>
      </c>
      <c r="T589" s="204">
        <f>S589*H589</f>
        <v>0</v>
      </c>
      <c r="AR589" s="205" t="s">
        <v>342</v>
      </c>
      <c r="AT589" s="205" t="s">
        <v>343</v>
      </c>
      <c r="AU589" s="205" t="s">
        <v>149</v>
      </c>
      <c r="AY589" s="17" t="s">
        <v>142</v>
      </c>
      <c r="BE589" s="206">
        <f>IF(N589="základní",J589,0)</f>
        <v>0</v>
      </c>
      <c r="BF589" s="206">
        <f>IF(N589="snížená",J589,0)</f>
        <v>0</v>
      </c>
      <c r="BG589" s="206">
        <f>IF(N589="zákl. přenesená",J589,0)</f>
        <v>0</v>
      </c>
      <c r="BH589" s="206">
        <f>IF(N589="sníž. přenesená",J589,0)</f>
        <v>0</v>
      </c>
      <c r="BI589" s="206">
        <f>IF(N589="nulová",J589,0)</f>
        <v>0</v>
      </c>
      <c r="BJ589" s="17" t="s">
        <v>149</v>
      </c>
      <c r="BK589" s="206">
        <f>ROUND(I589*H589,2)</f>
        <v>0</v>
      </c>
      <c r="BL589" s="17" t="s">
        <v>241</v>
      </c>
      <c r="BM589" s="205" t="s">
        <v>703</v>
      </c>
    </row>
    <row r="590" spans="2:65" s="12" customFormat="1" ht="11.25">
      <c r="B590" s="207"/>
      <c r="C590" s="208"/>
      <c r="D590" s="209" t="s">
        <v>151</v>
      </c>
      <c r="E590" s="210" t="s">
        <v>1</v>
      </c>
      <c r="F590" s="211" t="s">
        <v>906</v>
      </c>
      <c r="G590" s="208"/>
      <c r="H590" s="212">
        <v>1.8</v>
      </c>
      <c r="I590" s="213"/>
      <c r="J590" s="208"/>
      <c r="K590" s="208"/>
      <c r="L590" s="214"/>
      <c r="M590" s="215"/>
      <c r="N590" s="216"/>
      <c r="O590" s="216"/>
      <c r="P590" s="216"/>
      <c r="Q590" s="216"/>
      <c r="R590" s="216"/>
      <c r="S590" s="216"/>
      <c r="T590" s="217"/>
      <c r="AT590" s="218" t="s">
        <v>151</v>
      </c>
      <c r="AU590" s="218" t="s">
        <v>149</v>
      </c>
      <c r="AV590" s="12" t="s">
        <v>149</v>
      </c>
      <c r="AW590" s="12" t="s">
        <v>33</v>
      </c>
      <c r="AX590" s="12" t="s">
        <v>77</v>
      </c>
      <c r="AY590" s="218" t="s">
        <v>142</v>
      </c>
    </row>
    <row r="591" spans="2:65" s="12" customFormat="1" ht="11.25">
      <c r="B591" s="207"/>
      <c r="C591" s="208"/>
      <c r="D591" s="209" t="s">
        <v>151</v>
      </c>
      <c r="E591" s="210" t="s">
        <v>1</v>
      </c>
      <c r="F591" s="211" t="s">
        <v>699</v>
      </c>
      <c r="G591" s="208"/>
      <c r="H591" s="212">
        <v>3.2</v>
      </c>
      <c r="I591" s="213"/>
      <c r="J591" s="208"/>
      <c r="K591" s="208"/>
      <c r="L591" s="214"/>
      <c r="M591" s="215"/>
      <c r="N591" s="216"/>
      <c r="O591" s="216"/>
      <c r="P591" s="216"/>
      <c r="Q591" s="216"/>
      <c r="R591" s="216"/>
      <c r="S591" s="216"/>
      <c r="T591" s="217"/>
      <c r="AT591" s="218" t="s">
        <v>151</v>
      </c>
      <c r="AU591" s="218" t="s">
        <v>149</v>
      </c>
      <c r="AV591" s="12" t="s">
        <v>149</v>
      </c>
      <c r="AW591" s="12" t="s">
        <v>33</v>
      </c>
      <c r="AX591" s="12" t="s">
        <v>77</v>
      </c>
      <c r="AY591" s="218" t="s">
        <v>142</v>
      </c>
    </row>
    <row r="592" spans="2:65" s="13" customFormat="1" ht="11.25">
      <c r="B592" s="219"/>
      <c r="C592" s="220"/>
      <c r="D592" s="209" t="s">
        <v>151</v>
      </c>
      <c r="E592" s="221" t="s">
        <v>1</v>
      </c>
      <c r="F592" s="222" t="s">
        <v>157</v>
      </c>
      <c r="G592" s="220"/>
      <c r="H592" s="223">
        <v>5</v>
      </c>
      <c r="I592" s="224"/>
      <c r="J592" s="220"/>
      <c r="K592" s="220"/>
      <c r="L592" s="225"/>
      <c r="M592" s="226"/>
      <c r="N592" s="227"/>
      <c r="O592" s="227"/>
      <c r="P592" s="227"/>
      <c r="Q592" s="227"/>
      <c r="R592" s="227"/>
      <c r="S592" s="227"/>
      <c r="T592" s="228"/>
      <c r="AT592" s="229" t="s">
        <v>151</v>
      </c>
      <c r="AU592" s="229" t="s">
        <v>149</v>
      </c>
      <c r="AV592" s="13" t="s">
        <v>87</v>
      </c>
      <c r="AW592" s="13" t="s">
        <v>33</v>
      </c>
      <c r="AX592" s="13" t="s">
        <v>85</v>
      </c>
      <c r="AY592" s="229" t="s">
        <v>142</v>
      </c>
    </row>
    <row r="593" spans="2:65" s="12" customFormat="1" ht="11.25">
      <c r="B593" s="207"/>
      <c r="C593" s="208"/>
      <c r="D593" s="209" t="s">
        <v>151</v>
      </c>
      <c r="E593" s="208"/>
      <c r="F593" s="211" t="s">
        <v>1046</v>
      </c>
      <c r="G593" s="208"/>
      <c r="H593" s="212">
        <v>5.25</v>
      </c>
      <c r="I593" s="213"/>
      <c r="J593" s="208"/>
      <c r="K593" s="208"/>
      <c r="L593" s="214"/>
      <c r="M593" s="215"/>
      <c r="N593" s="216"/>
      <c r="O593" s="216"/>
      <c r="P593" s="216"/>
      <c r="Q593" s="216"/>
      <c r="R593" s="216"/>
      <c r="S593" s="216"/>
      <c r="T593" s="217"/>
      <c r="AT593" s="218" t="s">
        <v>151</v>
      </c>
      <c r="AU593" s="218" t="s">
        <v>149</v>
      </c>
      <c r="AV593" s="12" t="s">
        <v>149</v>
      </c>
      <c r="AW593" s="12" t="s">
        <v>4</v>
      </c>
      <c r="AX593" s="12" t="s">
        <v>85</v>
      </c>
      <c r="AY593" s="218" t="s">
        <v>142</v>
      </c>
    </row>
    <row r="594" spans="2:65" s="1" customFormat="1" ht="24" customHeight="1">
      <c r="B594" s="34"/>
      <c r="C594" s="194" t="s">
        <v>694</v>
      </c>
      <c r="D594" s="194" t="s">
        <v>144</v>
      </c>
      <c r="E594" s="195" t="s">
        <v>1047</v>
      </c>
      <c r="F594" s="196" t="s">
        <v>1048</v>
      </c>
      <c r="G594" s="197" t="s">
        <v>301</v>
      </c>
      <c r="H594" s="198">
        <v>0.245</v>
      </c>
      <c r="I594" s="199"/>
      <c r="J594" s="200">
        <f>ROUND(I594*H594,2)</f>
        <v>0</v>
      </c>
      <c r="K594" s="196" t="s">
        <v>160</v>
      </c>
      <c r="L594" s="38"/>
      <c r="M594" s="201" t="s">
        <v>1</v>
      </c>
      <c r="N594" s="202" t="s">
        <v>43</v>
      </c>
      <c r="O594" s="66"/>
      <c r="P594" s="203">
        <f>O594*H594</f>
        <v>0</v>
      </c>
      <c r="Q594" s="203">
        <v>0</v>
      </c>
      <c r="R594" s="203">
        <f>Q594*H594</f>
        <v>0</v>
      </c>
      <c r="S594" s="203">
        <v>0</v>
      </c>
      <c r="T594" s="204">
        <f>S594*H594</f>
        <v>0</v>
      </c>
      <c r="AR594" s="205" t="s">
        <v>241</v>
      </c>
      <c r="AT594" s="205" t="s">
        <v>144</v>
      </c>
      <c r="AU594" s="205" t="s">
        <v>149</v>
      </c>
      <c r="AY594" s="17" t="s">
        <v>142</v>
      </c>
      <c r="BE594" s="206">
        <f>IF(N594="základní",J594,0)</f>
        <v>0</v>
      </c>
      <c r="BF594" s="206">
        <f>IF(N594="snížená",J594,0)</f>
        <v>0</v>
      </c>
      <c r="BG594" s="206">
        <f>IF(N594="zákl. přenesená",J594,0)</f>
        <v>0</v>
      </c>
      <c r="BH594" s="206">
        <f>IF(N594="sníž. přenesená",J594,0)</f>
        <v>0</v>
      </c>
      <c r="BI594" s="206">
        <f>IF(N594="nulová",J594,0)</f>
        <v>0</v>
      </c>
      <c r="BJ594" s="17" t="s">
        <v>149</v>
      </c>
      <c r="BK594" s="206">
        <f>ROUND(I594*H594,2)</f>
        <v>0</v>
      </c>
      <c r="BL594" s="17" t="s">
        <v>241</v>
      </c>
      <c r="BM594" s="205" t="s">
        <v>1049</v>
      </c>
    </row>
    <row r="595" spans="2:65" s="11" customFormat="1" ht="22.9" customHeight="1">
      <c r="B595" s="179"/>
      <c r="C595" s="180"/>
      <c r="D595" s="181" t="s">
        <v>76</v>
      </c>
      <c r="E595" s="192" t="s">
        <v>709</v>
      </c>
      <c r="F595" s="192" t="s">
        <v>710</v>
      </c>
      <c r="G595" s="180"/>
      <c r="H595" s="180"/>
      <c r="I595" s="183"/>
      <c r="J595" s="193">
        <f>BK595</f>
        <v>0</v>
      </c>
      <c r="K595" s="180"/>
      <c r="L595" s="184"/>
      <c r="M595" s="185"/>
      <c r="N595" s="186"/>
      <c r="O595" s="186"/>
      <c r="P595" s="187">
        <f>SUM(P596:P631)</f>
        <v>0</v>
      </c>
      <c r="Q595" s="186"/>
      <c r="R595" s="187">
        <f>SUM(R596:R631)</f>
        <v>0.56810649999999996</v>
      </c>
      <c r="S595" s="186"/>
      <c r="T595" s="188">
        <f>SUM(T596:T631)</f>
        <v>0.17685500000000001</v>
      </c>
      <c r="AR595" s="189" t="s">
        <v>149</v>
      </c>
      <c r="AT595" s="190" t="s">
        <v>76</v>
      </c>
      <c r="AU595" s="190" t="s">
        <v>85</v>
      </c>
      <c r="AY595" s="189" t="s">
        <v>142</v>
      </c>
      <c r="BK595" s="191">
        <f>SUM(BK596:BK631)</f>
        <v>0</v>
      </c>
    </row>
    <row r="596" spans="2:65" s="1" customFormat="1" ht="24" customHeight="1">
      <c r="B596" s="34"/>
      <c r="C596" s="194" t="s">
        <v>700</v>
      </c>
      <c r="D596" s="194" t="s">
        <v>144</v>
      </c>
      <c r="E596" s="195" t="s">
        <v>712</v>
      </c>
      <c r="F596" s="196" t="s">
        <v>713</v>
      </c>
      <c r="G596" s="197" t="s">
        <v>147</v>
      </c>
      <c r="H596" s="198">
        <v>2.17</v>
      </c>
      <c r="I596" s="199"/>
      <c r="J596" s="200">
        <f>ROUND(I596*H596,2)</f>
        <v>0</v>
      </c>
      <c r="K596" s="196" t="s">
        <v>160</v>
      </c>
      <c r="L596" s="38"/>
      <c r="M596" s="201" t="s">
        <v>1</v>
      </c>
      <c r="N596" s="202" t="s">
        <v>43</v>
      </c>
      <c r="O596" s="66"/>
      <c r="P596" s="203">
        <f>O596*H596</f>
        <v>0</v>
      </c>
      <c r="Q596" s="203">
        <v>0</v>
      </c>
      <c r="R596" s="203">
        <f>Q596*H596</f>
        <v>0</v>
      </c>
      <c r="S596" s="203">
        <v>8.1500000000000003E-2</v>
      </c>
      <c r="T596" s="204">
        <f>S596*H596</f>
        <v>0.17685500000000001</v>
      </c>
      <c r="AR596" s="205" t="s">
        <v>241</v>
      </c>
      <c r="AT596" s="205" t="s">
        <v>144</v>
      </c>
      <c r="AU596" s="205" t="s">
        <v>149</v>
      </c>
      <c r="AY596" s="17" t="s">
        <v>142</v>
      </c>
      <c r="BE596" s="206">
        <f>IF(N596="základní",J596,0)</f>
        <v>0</v>
      </c>
      <c r="BF596" s="206">
        <f>IF(N596="snížená",J596,0)</f>
        <v>0</v>
      </c>
      <c r="BG596" s="206">
        <f>IF(N596="zákl. přenesená",J596,0)</f>
        <v>0</v>
      </c>
      <c r="BH596" s="206">
        <f>IF(N596="sníž. přenesená",J596,0)</f>
        <v>0</v>
      </c>
      <c r="BI596" s="206">
        <f>IF(N596="nulová",J596,0)</f>
        <v>0</v>
      </c>
      <c r="BJ596" s="17" t="s">
        <v>149</v>
      </c>
      <c r="BK596" s="206">
        <f>ROUND(I596*H596,2)</f>
        <v>0</v>
      </c>
      <c r="BL596" s="17" t="s">
        <v>241</v>
      </c>
      <c r="BM596" s="205" t="s">
        <v>714</v>
      </c>
    </row>
    <row r="597" spans="2:65" s="14" customFormat="1" ht="11.25">
      <c r="B597" s="230"/>
      <c r="C597" s="231"/>
      <c r="D597" s="209" t="s">
        <v>151</v>
      </c>
      <c r="E597" s="232" t="s">
        <v>1</v>
      </c>
      <c r="F597" s="233" t="s">
        <v>211</v>
      </c>
      <c r="G597" s="231"/>
      <c r="H597" s="232" t="s">
        <v>1</v>
      </c>
      <c r="I597" s="234"/>
      <c r="J597" s="231"/>
      <c r="K597" s="231"/>
      <c r="L597" s="235"/>
      <c r="M597" s="236"/>
      <c r="N597" s="237"/>
      <c r="O597" s="237"/>
      <c r="P597" s="237"/>
      <c r="Q597" s="237"/>
      <c r="R597" s="237"/>
      <c r="S597" s="237"/>
      <c r="T597" s="238"/>
      <c r="AT597" s="239" t="s">
        <v>151</v>
      </c>
      <c r="AU597" s="239" t="s">
        <v>149</v>
      </c>
      <c r="AV597" s="14" t="s">
        <v>85</v>
      </c>
      <c r="AW597" s="14" t="s">
        <v>33</v>
      </c>
      <c r="AX597" s="14" t="s">
        <v>77</v>
      </c>
      <c r="AY597" s="239" t="s">
        <v>142</v>
      </c>
    </row>
    <row r="598" spans="2:65" s="12" customFormat="1" ht="11.25">
      <c r="B598" s="207"/>
      <c r="C598" s="208"/>
      <c r="D598" s="209" t="s">
        <v>151</v>
      </c>
      <c r="E598" s="210" t="s">
        <v>1</v>
      </c>
      <c r="F598" s="211" t="s">
        <v>1050</v>
      </c>
      <c r="G598" s="208"/>
      <c r="H598" s="212">
        <v>2.17</v>
      </c>
      <c r="I598" s="213"/>
      <c r="J598" s="208"/>
      <c r="K598" s="208"/>
      <c r="L598" s="214"/>
      <c r="M598" s="215"/>
      <c r="N598" s="216"/>
      <c r="O598" s="216"/>
      <c r="P598" s="216"/>
      <c r="Q598" s="216"/>
      <c r="R598" s="216"/>
      <c r="S598" s="216"/>
      <c r="T598" s="217"/>
      <c r="AT598" s="218" t="s">
        <v>151</v>
      </c>
      <c r="AU598" s="218" t="s">
        <v>149</v>
      </c>
      <c r="AV598" s="12" t="s">
        <v>149</v>
      </c>
      <c r="AW598" s="12" t="s">
        <v>33</v>
      </c>
      <c r="AX598" s="12" t="s">
        <v>77</v>
      </c>
      <c r="AY598" s="218" t="s">
        <v>142</v>
      </c>
    </row>
    <row r="599" spans="2:65" s="13" customFormat="1" ht="11.25">
      <c r="B599" s="219"/>
      <c r="C599" s="220"/>
      <c r="D599" s="209" t="s">
        <v>151</v>
      </c>
      <c r="E599" s="221" t="s">
        <v>1</v>
      </c>
      <c r="F599" s="222" t="s">
        <v>157</v>
      </c>
      <c r="G599" s="220"/>
      <c r="H599" s="223">
        <v>2.17</v>
      </c>
      <c r="I599" s="224"/>
      <c r="J599" s="220"/>
      <c r="K599" s="220"/>
      <c r="L599" s="225"/>
      <c r="M599" s="226"/>
      <c r="N599" s="227"/>
      <c r="O599" s="227"/>
      <c r="P599" s="227"/>
      <c r="Q599" s="227"/>
      <c r="R599" s="227"/>
      <c r="S599" s="227"/>
      <c r="T599" s="228"/>
      <c r="AT599" s="229" t="s">
        <v>151</v>
      </c>
      <c r="AU599" s="229" t="s">
        <v>149</v>
      </c>
      <c r="AV599" s="13" t="s">
        <v>87</v>
      </c>
      <c r="AW599" s="13" t="s">
        <v>33</v>
      </c>
      <c r="AX599" s="13" t="s">
        <v>85</v>
      </c>
      <c r="AY599" s="229" t="s">
        <v>142</v>
      </c>
    </row>
    <row r="600" spans="2:65" s="1" customFormat="1" ht="24" customHeight="1">
      <c r="B600" s="34"/>
      <c r="C600" s="194" t="s">
        <v>705</v>
      </c>
      <c r="D600" s="194" t="s">
        <v>144</v>
      </c>
      <c r="E600" s="195" t="s">
        <v>718</v>
      </c>
      <c r="F600" s="196" t="s">
        <v>719</v>
      </c>
      <c r="G600" s="197" t="s">
        <v>147</v>
      </c>
      <c r="H600" s="198">
        <v>28.9</v>
      </c>
      <c r="I600" s="199"/>
      <c r="J600" s="200">
        <f>ROUND(I600*H600,2)</f>
        <v>0</v>
      </c>
      <c r="K600" s="196" t="s">
        <v>160</v>
      </c>
      <c r="L600" s="38"/>
      <c r="M600" s="201" t="s">
        <v>1</v>
      </c>
      <c r="N600" s="202" t="s">
        <v>43</v>
      </c>
      <c r="O600" s="66"/>
      <c r="P600" s="203">
        <f>O600*H600</f>
        <v>0</v>
      </c>
      <c r="Q600" s="203">
        <v>5.3E-3</v>
      </c>
      <c r="R600" s="203">
        <f>Q600*H600</f>
        <v>0.15317</v>
      </c>
      <c r="S600" s="203">
        <v>0</v>
      </c>
      <c r="T600" s="204">
        <f>S600*H600</f>
        <v>0</v>
      </c>
      <c r="AR600" s="205" t="s">
        <v>241</v>
      </c>
      <c r="AT600" s="205" t="s">
        <v>144</v>
      </c>
      <c r="AU600" s="205" t="s">
        <v>149</v>
      </c>
      <c r="AY600" s="17" t="s">
        <v>142</v>
      </c>
      <c r="BE600" s="206">
        <f>IF(N600="základní",J600,0)</f>
        <v>0</v>
      </c>
      <c r="BF600" s="206">
        <f>IF(N600="snížená",J600,0)</f>
        <v>0</v>
      </c>
      <c r="BG600" s="206">
        <f>IF(N600="zákl. přenesená",J600,0)</f>
        <v>0</v>
      </c>
      <c r="BH600" s="206">
        <f>IF(N600="sníž. přenesená",J600,0)</f>
        <v>0</v>
      </c>
      <c r="BI600" s="206">
        <f>IF(N600="nulová",J600,0)</f>
        <v>0</v>
      </c>
      <c r="BJ600" s="17" t="s">
        <v>149</v>
      </c>
      <c r="BK600" s="206">
        <f>ROUND(I600*H600,2)</f>
        <v>0</v>
      </c>
      <c r="BL600" s="17" t="s">
        <v>241</v>
      </c>
      <c r="BM600" s="205" t="s">
        <v>720</v>
      </c>
    </row>
    <row r="601" spans="2:65" s="14" customFormat="1" ht="11.25">
      <c r="B601" s="230"/>
      <c r="C601" s="231"/>
      <c r="D601" s="209" t="s">
        <v>151</v>
      </c>
      <c r="E601" s="232" t="s">
        <v>1</v>
      </c>
      <c r="F601" s="233" t="s">
        <v>211</v>
      </c>
      <c r="G601" s="231"/>
      <c r="H601" s="232" t="s">
        <v>1</v>
      </c>
      <c r="I601" s="234"/>
      <c r="J601" s="231"/>
      <c r="K601" s="231"/>
      <c r="L601" s="235"/>
      <c r="M601" s="236"/>
      <c r="N601" s="237"/>
      <c r="O601" s="237"/>
      <c r="P601" s="237"/>
      <c r="Q601" s="237"/>
      <c r="R601" s="237"/>
      <c r="S601" s="237"/>
      <c r="T601" s="238"/>
      <c r="AT601" s="239" t="s">
        <v>151</v>
      </c>
      <c r="AU601" s="239" t="s">
        <v>149</v>
      </c>
      <c r="AV601" s="14" t="s">
        <v>85</v>
      </c>
      <c r="AW601" s="14" t="s">
        <v>33</v>
      </c>
      <c r="AX601" s="14" t="s">
        <v>77</v>
      </c>
      <c r="AY601" s="239" t="s">
        <v>142</v>
      </c>
    </row>
    <row r="602" spans="2:65" s="12" customFormat="1" ht="11.25">
      <c r="B602" s="207"/>
      <c r="C602" s="208"/>
      <c r="D602" s="209" t="s">
        <v>151</v>
      </c>
      <c r="E602" s="210" t="s">
        <v>1</v>
      </c>
      <c r="F602" s="211" t="s">
        <v>1051</v>
      </c>
      <c r="G602" s="208"/>
      <c r="H602" s="212">
        <v>11.435</v>
      </c>
      <c r="I602" s="213"/>
      <c r="J602" s="208"/>
      <c r="K602" s="208"/>
      <c r="L602" s="214"/>
      <c r="M602" s="215"/>
      <c r="N602" s="216"/>
      <c r="O602" s="216"/>
      <c r="P602" s="216"/>
      <c r="Q602" s="216"/>
      <c r="R602" s="216"/>
      <c r="S602" s="216"/>
      <c r="T602" s="217"/>
      <c r="AT602" s="218" t="s">
        <v>151</v>
      </c>
      <c r="AU602" s="218" t="s">
        <v>149</v>
      </c>
      <c r="AV602" s="12" t="s">
        <v>149</v>
      </c>
      <c r="AW602" s="12" t="s">
        <v>33</v>
      </c>
      <c r="AX602" s="12" t="s">
        <v>77</v>
      </c>
      <c r="AY602" s="218" t="s">
        <v>142</v>
      </c>
    </row>
    <row r="603" spans="2:65" s="12" customFormat="1" ht="11.25">
      <c r="B603" s="207"/>
      <c r="C603" s="208"/>
      <c r="D603" s="209" t="s">
        <v>151</v>
      </c>
      <c r="E603" s="210" t="s">
        <v>1</v>
      </c>
      <c r="F603" s="211" t="s">
        <v>945</v>
      </c>
      <c r="G603" s="208"/>
      <c r="H603" s="212">
        <v>2.2000000000000002</v>
      </c>
      <c r="I603" s="213"/>
      <c r="J603" s="208"/>
      <c r="K603" s="208"/>
      <c r="L603" s="214"/>
      <c r="M603" s="215"/>
      <c r="N603" s="216"/>
      <c r="O603" s="216"/>
      <c r="P603" s="216"/>
      <c r="Q603" s="216"/>
      <c r="R603" s="216"/>
      <c r="S603" s="216"/>
      <c r="T603" s="217"/>
      <c r="AT603" s="218" t="s">
        <v>151</v>
      </c>
      <c r="AU603" s="218" t="s">
        <v>149</v>
      </c>
      <c r="AV603" s="12" t="s">
        <v>149</v>
      </c>
      <c r="AW603" s="12" t="s">
        <v>33</v>
      </c>
      <c r="AX603" s="12" t="s">
        <v>77</v>
      </c>
      <c r="AY603" s="218" t="s">
        <v>142</v>
      </c>
    </row>
    <row r="604" spans="2:65" s="14" customFormat="1" ht="11.25">
      <c r="B604" s="230"/>
      <c r="C604" s="231"/>
      <c r="D604" s="209" t="s">
        <v>151</v>
      </c>
      <c r="E604" s="232" t="s">
        <v>1</v>
      </c>
      <c r="F604" s="233" t="s">
        <v>1052</v>
      </c>
      <c r="G604" s="231"/>
      <c r="H604" s="232" t="s">
        <v>1</v>
      </c>
      <c r="I604" s="234"/>
      <c r="J604" s="231"/>
      <c r="K604" s="231"/>
      <c r="L604" s="235"/>
      <c r="M604" s="236"/>
      <c r="N604" s="237"/>
      <c r="O604" s="237"/>
      <c r="P604" s="237"/>
      <c r="Q604" s="237"/>
      <c r="R604" s="237"/>
      <c r="S604" s="237"/>
      <c r="T604" s="238"/>
      <c r="AT604" s="239" t="s">
        <v>151</v>
      </c>
      <c r="AU604" s="239" t="s">
        <v>149</v>
      </c>
      <c r="AV604" s="14" t="s">
        <v>85</v>
      </c>
      <c r="AW604" s="14" t="s">
        <v>33</v>
      </c>
      <c r="AX604" s="14" t="s">
        <v>77</v>
      </c>
      <c r="AY604" s="239" t="s">
        <v>142</v>
      </c>
    </row>
    <row r="605" spans="2:65" s="12" customFormat="1" ht="11.25">
      <c r="B605" s="207"/>
      <c r="C605" s="208"/>
      <c r="D605" s="209" t="s">
        <v>151</v>
      </c>
      <c r="E605" s="210" t="s">
        <v>1</v>
      </c>
      <c r="F605" s="211" t="s">
        <v>1053</v>
      </c>
      <c r="G605" s="208"/>
      <c r="H605" s="212">
        <v>15.265000000000001</v>
      </c>
      <c r="I605" s="213"/>
      <c r="J605" s="208"/>
      <c r="K605" s="208"/>
      <c r="L605" s="214"/>
      <c r="M605" s="215"/>
      <c r="N605" s="216"/>
      <c r="O605" s="216"/>
      <c r="P605" s="216"/>
      <c r="Q605" s="216"/>
      <c r="R605" s="216"/>
      <c r="S605" s="216"/>
      <c r="T605" s="217"/>
      <c r="AT605" s="218" t="s">
        <v>151</v>
      </c>
      <c r="AU605" s="218" t="s">
        <v>149</v>
      </c>
      <c r="AV605" s="12" t="s">
        <v>149</v>
      </c>
      <c r="AW605" s="12" t="s">
        <v>33</v>
      </c>
      <c r="AX605" s="12" t="s">
        <v>77</v>
      </c>
      <c r="AY605" s="218" t="s">
        <v>142</v>
      </c>
    </row>
    <row r="606" spans="2:65" s="13" customFormat="1" ht="11.25">
      <c r="B606" s="219"/>
      <c r="C606" s="220"/>
      <c r="D606" s="209" t="s">
        <v>151</v>
      </c>
      <c r="E606" s="221" t="s">
        <v>1</v>
      </c>
      <c r="F606" s="222" t="s">
        <v>157</v>
      </c>
      <c r="G606" s="220"/>
      <c r="H606" s="223">
        <v>28.9</v>
      </c>
      <c r="I606" s="224"/>
      <c r="J606" s="220"/>
      <c r="K606" s="220"/>
      <c r="L606" s="225"/>
      <c r="M606" s="226"/>
      <c r="N606" s="227"/>
      <c r="O606" s="227"/>
      <c r="P606" s="227"/>
      <c r="Q606" s="227"/>
      <c r="R606" s="227"/>
      <c r="S606" s="227"/>
      <c r="T606" s="228"/>
      <c r="AT606" s="229" t="s">
        <v>151</v>
      </c>
      <c r="AU606" s="229" t="s">
        <v>149</v>
      </c>
      <c r="AV606" s="13" t="s">
        <v>87</v>
      </c>
      <c r="AW606" s="13" t="s">
        <v>33</v>
      </c>
      <c r="AX606" s="13" t="s">
        <v>85</v>
      </c>
      <c r="AY606" s="229" t="s">
        <v>142</v>
      </c>
    </row>
    <row r="607" spans="2:65" s="1" customFormat="1" ht="24" customHeight="1">
      <c r="B607" s="34"/>
      <c r="C607" s="251" t="s">
        <v>711</v>
      </c>
      <c r="D607" s="251" t="s">
        <v>343</v>
      </c>
      <c r="E607" s="252" t="s">
        <v>722</v>
      </c>
      <c r="F607" s="253" t="s">
        <v>723</v>
      </c>
      <c r="G607" s="254" t="s">
        <v>147</v>
      </c>
      <c r="H607" s="255">
        <v>31.79</v>
      </c>
      <c r="I607" s="256"/>
      <c r="J607" s="257">
        <f>ROUND(I607*H607,2)</f>
        <v>0</v>
      </c>
      <c r="K607" s="253" t="s">
        <v>160</v>
      </c>
      <c r="L607" s="258"/>
      <c r="M607" s="259" t="s">
        <v>1</v>
      </c>
      <c r="N607" s="260" t="s">
        <v>43</v>
      </c>
      <c r="O607" s="66"/>
      <c r="P607" s="203">
        <f>O607*H607</f>
        <v>0</v>
      </c>
      <c r="Q607" s="203">
        <v>1.26E-2</v>
      </c>
      <c r="R607" s="203">
        <f>Q607*H607</f>
        <v>0.40055399999999997</v>
      </c>
      <c r="S607" s="203">
        <v>0</v>
      </c>
      <c r="T607" s="204">
        <f>S607*H607</f>
        <v>0</v>
      </c>
      <c r="AR607" s="205" t="s">
        <v>342</v>
      </c>
      <c r="AT607" s="205" t="s">
        <v>343</v>
      </c>
      <c r="AU607" s="205" t="s">
        <v>149</v>
      </c>
      <c r="AY607" s="17" t="s">
        <v>142</v>
      </c>
      <c r="BE607" s="206">
        <f>IF(N607="základní",J607,0)</f>
        <v>0</v>
      </c>
      <c r="BF607" s="206">
        <f>IF(N607="snížená",J607,0)</f>
        <v>0</v>
      </c>
      <c r="BG607" s="206">
        <f>IF(N607="zákl. přenesená",J607,0)</f>
        <v>0</v>
      </c>
      <c r="BH607" s="206">
        <f>IF(N607="sníž. přenesená",J607,0)</f>
        <v>0</v>
      </c>
      <c r="BI607" s="206">
        <f>IF(N607="nulová",J607,0)</f>
        <v>0</v>
      </c>
      <c r="BJ607" s="17" t="s">
        <v>149</v>
      </c>
      <c r="BK607" s="206">
        <f>ROUND(I607*H607,2)</f>
        <v>0</v>
      </c>
      <c r="BL607" s="17" t="s">
        <v>241</v>
      </c>
      <c r="BM607" s="205" t="s">
        <v>724</v>
      </c>
    </row>
    <row r="608" spans="2:65" s="12" customFormat="1" ht="11.25">
      <c r="B608" s="207"/>
      <c r="C608" s="208"/>
      <c r="D608" s="209" t="s">
        <v>151</v>
      </c>
      <c r="E608" s="210" t="s">
        <v>1</v>
      </c>
      <c r="F608" s="211" t="s">
        <v>1054</v>
      </c>
      <c r="G608" s="208"/>
      <c r="H608" s="212">
        <v>28.9</v>
      </c>
      <c r="I608" s="213"/>
      <c r="J608" s="208"/>
      <c r="K608" s="208"/>
      <c r="L608" s="214"/>
      <c r="M608" s="215"/>
      <c r="N608" s="216"/>
      <c r="O608" s="216"/>
      <c r="P608" s="216"/>
      <c r="Q608" s="216"/>
      <c r="R608" s="216"/>
      <c r="S608" s="216"/>
      <c r="T608" s="217"/>
      <c r="AT608" s="218" t="s">
        <v>151</v>
      </c>
      <c r="AU608" s="218" t="s">
        <v>149</v>
      </c>
      <c r="AV608" s="12" t="s">
        <v>149</v>
      </c>
      <c r="AW608" s="12" t="s">
        <v>33</v>
      </c>
      <c r="AX608" s="12" t="s">
        <v>85</v>
      </c>
      <c r="AY608" s="218" t="s">
        <v>142</v>
      </c>
    </row>
    <row r="609" spans="2:65" s="12" customFormat="1" ht="11.25">
      <c r="B609" s="207"/>
      <c r="C609" s="208"/>
      <c r="D609" s="209" t="s">
        <v>151</v>
      </c>
      <c r="E609" s="208"/>
      <c r="F609" s="211" t="s">
        <v>1055</v>
      </c>
      <c r="G609" s="208"/>
      <c r="H609" s="212">
        <v>31.79</v>
      </c>
      <c r="I609" s="213"/>
      <c r="J609" s="208"/>
      <c r="K609" s="208"/>
      <c r="L609" s="214"/>
      <c r="M609" s="215"/>
      <c r="N609" s="216"/>
      <c r="O609" s="216"/>
      <c r="P609" s="216"/>
      <c r="Q609" s="216"/>
      <c r="R609" s="216"/>
      <c r="S609" s="216"/>
      <c r="T609" s="217"/>
      <c r="AT609" s="218" t="s">
        <v>151</v>
      </c>
      <c r="AU609" s="218" t="s">
        <v>149</v>
      </c>
      <c r="AV609" s="12" t="s">
        <v>149</v>
      </c>
      <c r="AW609" s="12" t="s">
        <v>4</v>
      </c>
      <c r="AX609" s="12" t="s">
        <v>85</v>
      </c>
      <c r="AY609" s="218" t="s">
        <v>142</v>
      </c>
    </row>
    <row r="610" spans="2:65" s="1" customFormat="1" ht="16.5" customHeight="1">
      <c r="B610" s="34"/>
      <c r="C610" s="194" t="s">
        <v>717</v>
      </c>
      <c r="D610" s="194" t="s">
        <v>144</v>
      </c>
      <c r="E610" s="195" t="s">
        <v>728</v>
      </c>
      <c r="F610" s="196" t="s">
        <v>729</v>
      </c>
      <c r="G610" s="197" t="s">
        <v>244</v>
      </c>
      <c r="H610" s="198">
        <v>13.6</v>
      </c>
      <c r="I610" s="199"/>
      <c r="J610" s="200">
        <f>ROUND(I610*H610,2)</f>
        <v>0</v>
      </c>
      <c r="K610" s="196" t="s">
        <v>160</v>
      </c>
      <c r="L610" s="38"/>
      <c r="M610" s="201" t="s">
        <v>1</v>
      </c>
      <c r="N610" s="202" t="s">
        <v>43</v>
      </c>
      <c r="O610" s="66"/>
      <c r="P610" s="203">
        <f>O610*H610</f>
        <v>0</v>
      </c>
      <c r="Q610" s="203">
        <v>3.1E-4</v>
      </c>
      <c r="R610" s="203">
        <f>Q610*H610</f>
        <v>4.2160000000000001E-3</v>
      </c>
      <c r="S610" s="203">
        <v>0</v>
      </c>
      <c r="T610" s="204">
        <f>S610*H610</f>
        <v>0</v>
      </c>
      <c r="AR610" s="205" t="s">
        <v>241</v>
      </c>
      <c r="AT610" s="205" t="s">
        <v>144</v>
      </c>
      <c r="AU610" s="205" t="s">
        <v>149</v>
      </c>
      <c r="AY610" s="17" t="s">
        <v>142</v>
      </c>
      <c r="BE610" s="206">
        <f>IF(N610="základní",J610,0)</f>
        <v>0</v>
      </c>
      <c r="BF610" s="206">
        <f>IF(N610="snížená",J610,0)</f>
        <v>0</v>
      </c>
      <c r="BG610" s="206">
        <f>IF(N610="zákl. přenesená",J610,0)</f>
        <v>0</v>
      </c>
      <c r="BH610" s="206">
        <f>IF(N610="sníž. přenesená",J610,0)</f>
        <v>0</v>
      </c>
      <c r="BI610" s="206">
        <f>IF(N610="nulová",J610,0)</f>
        <v>0</v>
      </c>
      <c r="BJ610" s="17" t="s">
        <v>149</v>
      </c>
      <c r="BK610" s="206">
        <f>ROUND(I610*H610,2)</f>
        <v>0</v>
      </c>
      <c r="BL610" s="17" t="s">
        <v>241</v>
      </c>
      <c r="BM610" s="205" t="s">
        <v>730</v>
      </c>
    </row>
    <row r="611" spans="2:65" s="12" customFormat="1" ht="11.25">
      <c r="B611" s="207"/>
      <c r="C611" s="208"/>
      <c r="D611" s="209" t="s">
        <v>151</v>
      </c>
      <c r="E611" s="210" t="s">
        <v>1</v>
      </c>
      <c r="F611" s="211" t="s">
        <v>1056</v>
      </c>
      <c r="G611" s="208"/>
      <c r="H611" s="212">
        <v>10.8</v>
      </c>
      <c r="I611" s="213"/>
      <c r="J611" s="208"/>
      <c r="K611" s="208"/>
      <c r="L611" s="214"/>
      <c r="M611" s="215"/>
      <c r="N611" s="216"/>
      <c r="O611" s="216"/>
      <c r="P611" s="216"/>
      <c r="Q611" s="216"/>
      <c r="R611" s="216"/>
      <c r="S611" s="216"/>
      <c r="T611" s="217"/>
      <c r="AT611" s="218" t="s">
        <v>151</v>
      </c>
      <c r="AU611" s="218" t="s">
        <v>149</v>
      </c>
      <c r="AV611" s="12" t="s">
        <v>149</v>
      </c>
      <c r="AW611" s="12" t="s">
        <v>33</v>
      </c>
      <c r="AX611" s="12" t="s">
        <v>77</v>
      </c>
      <c r="AY611" s="218" t="s">
        <v>142</v>
      </c>
    </row>
    <row r="612" spans="2:65" s="12" customFormat="1" ht="11.25">
      <c r="B612" s="207"/>
      <c r="C612" s="208"/>
      <c r="D612" s="209" t="s">
        <v>151</v>
      </c>
      <c r="E612" s="210" t="s">
        <v>1</v>
      </c>
      <c r="F612" s="211" t="s">
        <v>1057</v>
      </c>
      <c r="G612" s="208"/>
      <c r="H612" s="212">
        <v>2.8</v>
      </c>
      <c r="I612" s="213"/>
      <c r="J612" s="208"/>
      <c r="K612" s="208"/>
      <c r="L612" s="214"/>
      <c r="M612" s="215"/>
      <c r="N612" s="216"/>
      <c r="O612" s="216"/>
      <c r="P612" s="216"/>
      <c r="Q612" s="216"/>
      <c r="R612" s="216"/>
      <c r="S612" s="216"/>
      <c r="T612" s="217"/>
      <c r="AT612" s="218" t="s">
        <v>151</v>
      </c>
      <c r="AU612" s="218" t="s">
        <v>149</v>
      </c>
      <c r="AV612" s="12" t="s">
        <v>149</v>
      </c>
      <c r="AW612" s="12" t="s">
        <v>33</v>
      </c>
      <c r="AX612" s="12" t="s">
        <v>77</v>
      </c>
      <c r="AY612" s="218" t="s">
        <v>142</v>
      </c>
    </row>
    <row r="613" spans="2:65" s="13" customFormat="1" ht="11.25">
      <c r="B613" s="219"/>
      <c r="C613" s="220"/>
      <c r="D613" s="209" t="s">
        <v>151</v>
      </c>
      <c r="E613" s="221" t="s">
        <v>1</v>
      </c>
      <c r="F613" s="222" t="s">
        <v>157</v>
      </c>
      <c r="G613" s="220"/>
      <c r="H613" s="223">
        <v>13.6</v>
      </c>
      <c r="I613" s="224"/>
      <c r="J613" s="220"/>
      <c r="K613" s="220"/>
      <c r="L613" s="225"/>
      <c r="M613" s="226"/>
      <c r="N613" s="227"/>
      <c r="O613" s="227"/>
      <c r="P613" s="227"/>
      <c r="Q613" s="227"/>
      <c r="R613" s="227"/>
      <c r="S613" s="227"/>
      <c r="T613" s="228"/>
      <c r="AT613" s="229" t="s">
        <v>151</v>
      </c>
      <c r="AU613" s="229" t="s">
        <v>149</v>
      </c>
      <c r="AV613" s="13" t="s">
        <v>87</v>
      </c>
      <c r="AW613" s="13" t="s">
        <v>33</v>
      </c>
      <c r="AX613" s="13" t="s">
        <v>85</v>
      </c>
      <c r="AY613" s="229" t="s">
        <v>142</v>
      </c>
    </row>
    <row r="614" spans="2:65" s="1" customFormat="1" ht="16.5" customHeight="1">
      <c r="B614" s="34"/>
      <c r="C614" s="194" t="s">
        <v>721</v>
      </c>
      <c r="D614" s="194" t="s">
        <v>144</v>
      </c>
      <c r="E614" s="195" t="s">
        <v>734</v>
      </c>
      <c r="F614" s="196" t="s">
        <v>735</v>
      </c>
      <c r="G614" s="197" t="s">
        <v>244</v>
      </c>
      <c r="H614" s="198">
        <v>3.1</v>
      </c>
      <c r="I614" s="199"/>
      <c r="J614" s="200">
        <f>ROUND(I614*H614,2)</f>
        <v>0</v>
      </c>
      <c r="K614" s="196" t="s">
        <v>160</v>
      </c>
      <c r="L614" s="38"/>
      <c r="M614" s="201" t="s">
        <v>1</v>
      </c>
      <c r="N614" s="202" t="s">
        <v>43</v>
      </c>
      <c r="O614" s="66"/>
      <c r="P614" s="203">
        <f>O614*H614</f>
        <v>0</v>
      </c>
      <c r="Q614" s="203">
        <v>3.1E-4</v>
      </c>
      <c r="R614" s="203">
        <f>Q614*H614</f>
        <v>9.6100000000000005E-4</v>
      </c>
      <c r="S614" s="203">
        <v>0</v>
      </c>
      <c r="T614" s="204">
        <f>S614*H614</f>
        <v>0</v>
      </c>
      <c r="AR614" s="205" t="s">
        <v>241</v>
      </c>
      <c r="AT614" s="205" t="s">
        <v>144</v>
      </c>
      <c r="AU614" s="205" t="s">
        <v>149</v>
      </c>
      <c r="AY614" s="17" t="s">
        <v>142</v>
      </c>
      <c r="BE614" s="206">
        <f>IF(N614="základní",J614,0)</f>
        <v>0</v>
      </c>
      <c r="BF614" s="206">
        <f>IF(N614="snížená",J614,0)</f>
        <v>0</v>
      </c>
      <c r="BG614" s="206">
        <f>IF(N614="zákl. přenesená",J614,0)</f>
        <v>0</v>
      </c>
      <c r="BH614" s="206">
        <f>IF(N614="sníž. přenesená",J614,0)</f>
        <v>0</v>
      </c>
      <c r="BI614" s="206">
        <f>IF(N614="nulová",J614,0)</f>
        <v>0</v>
      </c>
      <c r="BJ614" s="17" t="s">
        <v>149</v>
      </c>
      <c r="BK614" s="206">
        <f>ROUND(I614*H614,2)</f>
        <v>0</v>
      </c>
      <c r="BL614" s="17" t="s">
        <v>241</v>
      </c>
      <c r="BM614" s="205" t="s">
        <v>736</v>
      </c>
    </row>
    <row r="615" spans="2:65" s="12" customFormat="1" ht="11.25">
      <c r="B615" s="207"/>
      <c r="C615" s="208"/>
      <c r="D615" s="209" t="s">
        <v>151</v>
      </c>
      <c r="E615" s="210" t="s">
        <v>1</v>
      </c>
      <c r="F615" s="211" t="s">
        <v>1058</v>
      </c>
      <c r="G615" s="208"/>
      <c r="H615" s="212">
        <v>3.1</v>
      </c>
      <c r="I615" s="213"/>
      <c r="J615" s="208"/>
      <c r="K615" s="208"/>
      <c r="L615" s="214"/>
      <c r="M615" s="215"/>
      <c r="N615" s="216"/>
      <c r="O615" s="216"/>
      <c r="P615" s="216"/>
      <c r="Q615" s="216"/>
      <c r="R615" s="216"/>
      <c r="S615" s="216"/>
      <c r="T615" s="217"/>
      <c r="AT615" s="218" t="s">
        <v>151</v>
      </c>
      <c r="AU615" s="218" t="s">
        <v>149</v>
      </c>
      <c r="AV615" s="12" t="s">
        <v>149</v>
      </c>
      <c r="AW615" s="12" t="s">
        <v>33</v>
      </c>
      <c r="AX615" s="12" t="s">
        <v>85</v>
      </c>
      <c r="AY615" s="218" t="s">
        <v>142</v>
      </c>
    </row>
    <row r="616" spans="2:65" s="1" customFormat="1" ht="16.5" customHeight="1">
      <c r="B616" s="34"/>
      <c r="C616" s="194" t="s">
        <v>727</v>
      </c>
      <c r="D616" s="194" t="s">
        <v>144</v>
      </c>
      <c r="E616" s="195" t="s">
        <v>739</v>
      </c>
      <c r="F616" s="196" t="s">
        <v>740</v>
      </c>
      <c r="G616" s="197" t="s">
        <v>147</v>
      </c>
      <c r="H616" s="198">
        <v>28.9</v>
      </c>
      <c r="I616" s="199"/>
      <c r="J616" s="200">
        <f>ROUND(I616*H616,2)</f>
        <v>0</v>
      </c>
      <c r="K616" s="196" t="s">
        <v>160</v>
      </c>
      <c r="L616" s="38"/>
      <c r="M616" s="201" t="s">
        <v>1</v>
      </c>
      <c r="N616" s="202" t="s">
        <v>43</v>
      </c>
      <c r="O616" s="66"/>
      <c r="P616" s="203">
        <f>O616*H616</f>
        <v>0</v>
      </c>
      <c r="Q616" s="203">
        <v>2.9999999999999997E-4</v>
      </c>
      <c r="R616" s="203">
        <f>Q616*H616</f>
        <v>8.6699999999999989E-3</v>
      </c>
      <c r="S616" s="203">
        <v>0</v>
      </c>
      <c r="T616" s="204">
        <f>S616*H616</f>
        <v>0</v>
      </c>
      <c r="AR616" s="205" t="s">
        <v>241</v>
      </c>
      <c r="AT616" s="205" t="s">
        <v>144</v>
      </c>
      <c r="AU616" s="205" t="s">
        <v>149</v>
      </c>
      <c r="AY616" s="17" t="s">
        <v>142</v>
      </c>
      <c r="BE616" s="206">
        <f>IF(N616="základní",J616,0)</f>
        <v>0</v>
      </c>
      <c r="BF616" s="206">
        <f>IF(N616="snížená",J616,0)</f>
        <v>0</v>
      </c>
      <c r="BG616" s="206">
        <f>IF(N616="zákl. přenesená",J616,0)</f>
        <v>0</v>
      </c>
      <c r="BH616" s="206">
        <f>IF(N616="sníž. přenesená",J616,0)</f>
        <v>0</v>
      </c>
      <c r="BI616" s="206">
        <f>IF(N616="nulová",J616,0)</f>
        <v>0</v>
      </c>
      <c r="BJ616" s="17" t="s">
        <v>149</v>
      </c>
      <c r="BK616" s="206">
        <f>ROUND(I616*H616,2)</f>
        <v>0</v>
      </c>
      <c r="BL616" s="17" t="s">
        <v>241</v>
      </c>
      <c r="BM616" s="205" t="s">
        <v>741</v>
      </c>
    </row>
    <row r="617" spans="2:65" s="14" customFormat="1" ht="11.25">
      <c r="B617" s="230"/>
      <c r="C617" s="231"/>
      <c r="D617" s="209" t="s">
        <v>151</v>
      </c>
      <c r="E617" s="232" t="s">
        <v>1</v>
      </c>
      <c r="F617" s="233" t="s">
        <v>211</v>
      </c>
      <c r="G617" s="231"/>
      <c r="H617" s="232" t="s">
        <v>1</v>
      </c>
      <c r="I617" s="234"/>
      <c r="J617" s="231"/>
      <c r="K617" s="231"/>
      <c r="L617" s="235"/>
      <c r="M617" s="236"/>
      <c r="N617" s="237"/>
      <c r="O617" s="237"/>
      <c r="P617" s="237"/>
      <c r="Q617" s="237"/>
      <c r="R617" s="237"/>
      <c r="S617" s="237"/>
      <c r="T617" s="238"/>
      <c r="AT617" s="239" t="s">
        <v>151</v>
      </c>
      <c r="AU617" s="239" t="s">
        <v>149</v>
      </c>
      <c r="AV617" s="14" t="s">
        <v>85</v>
      </c>
      <c r="AW617" s="14" t="s">
        <v>33</v>
      </c>
      <c r="AX617" s="14" t="s">
        <v>77</v>
      </c>
      <c r="AY617" s="239" t="s">
        <v>142</v>
      </c>
    </row>
    <row r="618" spans="2:65" s="12" customFormat="1" ht="11.25">
      <c r="B618" s="207"/>
      <c r="C618" s="208"/>
      <c r="D618" s="209" t="s">
        <v>151</v>
      </c>
      <c r="E618" s="210" t="s">
        <v>1</v>
      </c>
      <c r="F618" s="211" t="s">
        <v>1051</v>
      </c>
      <c r="G618" s="208"/>
      <c r="H618" s="212">
        <v>11.435</v>
      </c>
      <c r="I618" s="213"/>
      <c r="J618" s="208"/>
      <c r="K618" s="208"/>
      <c r="L618" s="214"/>
      <c r="M618" s="215"/>
      <c r="N618" s="216"/>
      <c r="O618" s="216"/>
      <c r="P618" s="216"/>
      <c r="Q618" s="216"/>
      <c r="R618" s="216"/>
      <c r="S618" s="216"/>
      <c r="T618" s="217"/>
      <c r="AT618" s="218" t="s">
        <v>151</v>
      </c>
      <c r="AU618" s="218" t="s">
        <v>149</v>
      </c>
      <c r="AV618" s="12" t="s">
        <v>149</v>
      </c>
      <c r="AW618" s="12" t="s">
        <v>33</v>
      </c>
      <c r="AX618" s="12" t="s">
        <v>77</v>
      </c>
      <c r="AY618" s="218" t="s">
        <v>142</v>
      </c>
    </row>
    <row r="619" spans="2:65" s="12" customFormat="1" ht="11.25">
      <c r="B619" s="207"/>
      <c r="C619" s="208"/>
      <c r="D619" s="209" t="s">
        <v>151</v>
      </c>
      <c r="E619" s="210" t="s">
        <v>1</v>
      </c>
      <c r="F619" s="211" t="s">
        <v>945</v>
      </c>
      <c r="G619" s="208"/>
      <c r="H619" s="212">
        <v>2.2000000000000002</v>
      </c>
      <c r="I619" s="213"/>
      <c r="J619" s="208"/>
      <c r="K619" s="208"/>
      <c r="L619" s="214"/>
      <c r="M619" s="215"/>
      <c r="N619" s="216"/>
      <c r="O619" s="216"/>
      <c r="P619" s="216"/>
      <c r="Q619" s="216"/>
      <c r="R619" s="216"/>
      <c r="S619" s="216"/>
      <c r="T619" s="217"/>
      <c r="AT619" s="218" t="s">
        <v>151</v>
      </c>
      <c r="AU619" s="218" t="s">
        <v>149</v>
      </c>
      <c r="AV619" s="12" t="s">
        <v>149</v>
      </c>
      <c r="AW619" s="12" t="s">
        <v>33</v>
      </c>
      <c r="AX619" s="12" t="s">
        <v>77</v>
      </c>
      <c r="AY619" s="218" t="s">
        <v>142</v>
      </c>
    </row>
    <row r="620" spans="2:65" s="14" customFormat="1" ht="11.25">
      <c r="B620" s="230"/>
      <c r="C620" s="231"/>
      <c r="D620" s="209" t="s">
        <v>151</v>
      </c>
      <c r="E620" s="232" t="s">
        <v>1</v>
      </c>
      <c r="F620" s="233" t="s">
        <v>1052</v>
      </c>
      <c r="G620" s="231"/>
      <c r="H620" s="232" t="s">
        <v>1</v>
      </c>
      <c r="I620" s="234"/>
      <c r="J620" s="231"/>
      <c r="K620" s="231"/>
      <c r="L620" s="235"/>
      <c r="M620" s="236"/>
      <c r="N620" s="237"/>
      <c r="O620" s="237"/>
      <c r="P620" s="237"/>
      <c r="Q620" s="237"/>
      <c r="R620" s="237"/>
      <c r="S620" s="237"/>
      <c r="T620" s="238"/>
      <c r="AT620" s="239" t="s">
        <v>151</v>
      </c>
      <c r="AU620" s="239" t="s">
        <v>149</v>
      </c>
      <c r="AV620" s="14" t="s">
        <v>85</v>
      </c>
      <c r="AW620" s="14" t="s">
        <v>33</v>
      </c>
      <c r="AX620" s="14" t="s">
        <v>77</v>
      </c>
      <c r="AY620" s="239" t="s">
        <v>142</v>
      </c>
    </row>
    <row r="621" spans="2:65" s="12" customFormat="1" ht="11.25">
      <c r="B621" s="207"/>
      <c r="C621" s="208"/>
      <c r="D621" s="209" t="s">
        <v>151</v>
      </c>
      <c r="E621" s="210" t="s">
        <v>1</v>
      </c>
      <c r="F621" s="211" t="s">
        <v>1053</v>
      </c>
      <c r="G621" s="208"/>
      <c r="H621" s="212">
        <v>15.265000000000001</v>
      </c>
      <c r="I621" s="213"/>
      <c r="J621" s="208"/>
      <c r="K621" s="208"/>
      <c r="L621" s="214"/>
      <c r="M621" s="215"/>
      <c r="N621" s="216"/>
      <c r="O621" s="216"/>
      <c r="P621" s="216"/>
      <c r="Q621" s="216"/>
      <c r="R621" s="216"/>
      <c r="S621" s="216"/>
      <c r="T621" s="217"/>
      <c r="AT621" s="218" t="s">
        <v>151</v>
      </c>
      <c r="AU621" s="218" t="s">
        <v>149</v>
      </c>
      <c r="AV621" s="12" t="s">
        <v>149</v>
      </c>
      <c r="AW621" s="12" t="s">
        <v>33</v>
      </c>
      <c r="AX621" s="12" t="s">
        <v>77</v>
      </c>
      <c r="AY621" s="218" t="s">
        <v>142</v>
      </c>
    </row>
    <row r="622" spans="2:65" s="13" customFormat="1" ht="11.25">
      <c r="B622" s="219"/>
      <c r="C622" s="220"/>
      <c r="D622" s="209" t="s">
        <v>151</v>
      </c>
      <c r="E622" s="221" t="s">
        <v>1</v>
      </c>
      <c r="F622" s="222" t="s">
        <v>157</v>
      </c>
      <c r="G622" s="220"/>
      <c r="H622" s="223">
        <v>28.9</v>
      </c>
      <c r="I622" s="224"/>
      <c r="J622" s="220"/>
      <c r="K622" s="220"/>
      <c r="L622" s="225"/>
      <c r="M622" s="226"/>
      <c r="N622" s="227"/>
      <c r="O622" s="227"/>
      <c r="P622" s="227"/>
      <c r="Q622" s="227"/>
      <c r="R622" s="227"/>
      <c r="S622" s="227"/>
      <c r="T622" s="228"/>
      <c r="AT622" s="229" t="s">
        <v>151</v>
      </c>
      <c r="AU622" s="229" t="s">
        <v>149</v>
      </c>
      <c r="AV622" s="13" t="s">
        <v>87</v>
      </c>
      <c r="AW622" s="13" t="s">
        <v>33</v>
      </c>
      <c r="AX622" s="13" t="s">
        <v>85</v>
      </c>
      <c r="AY622" s="229" t="s">
        <v>142</v>
      </c>
    </row>
    <row r="623" spans="2:65" s="1" customFormat="1" ht="16.5" customHeight="1">
      <c r="B623" s="34"/>
      <c r="C623" s="194" t="s">
        <v>733</v>
      </c>
      <c r="D623" s="194" t="s">
        <v>144</v>
      </c>
      <c r="E623" s="195" t="s">
        <v>743</v>
      </c>
      <c r="F623" s="196" t="s">
        <v>744</v>
      </c>
      <c r="G623" s="197" t="s">
        <v>244</v>
      </c>
      <c r="H623" s="198">
        <v>17.850000000000001</v>
      </c>
      <c r="I623" s="199"/>
      <c r="J623" s="200">
        <f>ROUND(I623*H623,2)</f>
        <v>0</v>
      </c>
      <c r="K623" s="196" t="s">
        <v>160</v>
      </c>
      <c r="L623" s="38"/>
      <c r="M623" s="201" t="s">
        <v>1</v>
      </c>
      <c r="N623" s="202" t="s">
        <v>43</v>
      </c>
      <c r="O623" s="66"/>
      <c r="P623" s="203">
        <f>O623*H623</f>
        <v>0</v>
      </c>
      <c r="Q623" s="203">
        <v>3.0000000000000001E-5</v>
      </c>
      <c r="R623" s="203">
        <f>Q623*H623</f>
        <v>5.3550000000000006E-4</v>
      </c>
      <c r="S623" s="203">
        <v>0</v>
      </c>
      <c r="T623" s="204">
        <f>S623*H623</f>
        <v>0</v>
      </c>
      <c r="AR623" s="205" t="s">
        <v>241</v>
      </c>
      <c r="AT623" s="205" t="s">
        <v>144</v>
      </c>
      <c r="AU623" s="205" t="s">
        <v>149</v>
      </c>
      <c r="AY623" s="17" t="s">
        <v>142</v>
      </c>
      <c r="BE623" s="206">
        <f>IF(N623="základní",J623,0)</f>
        <v>0</v>
      </c>
      <c r="BF623" s="206">
        <f>IF(N623="snížená",J623,0)</f>
        <v>0</v>
      </c>
      <c r="BG623" s="206">
        <f>IF(N623="zákl. přenesená",J623,0)</f>
        <v>0</v>
      </c>
      <c r="BH623" s="206">
        <f>IF(N623="sníž. přenesená",J623,0)</f>
        <v>0</v>
      </c>
      <c r="BI623" s="206">
        <f>IF(N623="nulová",J623,0)</f>
        <v>0</v>
      </c>
      <c r="BJ623" s="17" t="s">
        <v>149</v>
      </c>
      <c r="BK623" s="206">
        <f>ROUND(I623*H623,2)</f>
        <v>0</v>
      </c>
      <c r="BL623" s="17" t="s">
        <v>241</v>
      </c>
      <c r="BM623" s="205" t="s">
        <v>745</v>
      </c>
    </row>
    <row r="624" spans="2:65" s="14" customFormat="1" ht="11.25">
      <c r="B624" s="230"/>
      <c r="C624" s="231"/>
      <c r="D624" s="209" t="s">
        <v>151</v>
      </c>
      <c r="E624" s="232" t="s">
        <v>1</v>
      </c>
      <c r="F624" s="233" t="s">
        <v>746</v>
      </c>
      <c r="G624" s="231"/>
      <c r="H624" s="232" t="s">
        <v>1</v>
      </c>
      <c r="I624" s="234"/>
      <c r="J624" s="231"/>
      <c r="K624" s="231"/>
      <c r="L624" s="235"/>
      <c r="M624" s="236"/>
      <c r="N624" s="237"/>
      <c r="O624" s="237"/>
      <c r="P624" s="237"/>
      <c r="Q624" s="237"/>
      <c r="R624" s="237"/>
      <c r="S624" s="237"/>
      <c r="T624" s="238"/>
      <c r="AT624" s="239" t="s">
        <v>151</v>
      </c>
      <c r="AU624" s="239" t="s">
        <v>149</v>
      </c>
      <c r="AV624" s="14" t="s">
        <v>85</v>
      </c>
      <c r="AW624" s="14" t="s">
        <v>33</v>
      </c>
      <c r="AX624" s="14" t="s">
        <v>77</v>
      </c>
      <c r="AY624" s="239" t="s">
        <v>142</v>
      </c>
    </row>
    <row r="625" spans="2:65" s="12" customFormat="1" ht="11.25">
      <c r="B625" s="207"/>
      <c r="C625" s="208"/>
      <c r="D625" s="209" t="s">
        <v>151</v>
      </c>
      <c r="E625" s="210" t="s">
        <v>1</v>
      </c>
      <c r="F625" s="211" t="s">
        <v>1059</v>
      </c>
      <c r="G625" s="208"/>
      <c r="H625" s="212">
        <v>6.45</v>
      </c>
      <c r="I625" s="213"/>
      <c r="J625" s="208"/>
      <c r="K625" s="208"/>
      <c r="L625" s="214"/>
      <c r="M625" s="215"/>
      <c r="N625" s="216"/>
      <c r="O625" s="216"/>
      <c r="P625" s="216"/>
      <c r="Q625" s="216"/>
      <c r="R625" s="216"/>
      <c r="S625" s="216"/>
      <c r="T625" s="217"/>
      <c r="AT625" s="218" t="s">
        <v>151</v>
      </c>
      <c r="AU625" s="218" t="s">
        <v>149</v>
      </c>
      <c r="AV625" s="12" t="s">
        <v>149</v>
      </c>
      <c r="AW625" s="12" t="s">
        <v>33</v>
      </c>
      <c r="AX625" s="12" t="s">
        <v>77</v>
      </c>
      <c r="AY625" s="218" t="s">
        <v>142</v>
      </c>
    </row>
    <row r="626" spans="2:65" s="14" customFormat="1" ht="11.25">
      <c r="B626" s="230"/>
      <c r="C626" s="231"/>
      <c r="D626" s="209" t="s">
        <v>151</v>
      </c>
      <c r="E626" s="232" t="s">
        <v>1</v>
      </c>
      <c r="F626" s="233" t="s">
        <v>748</v>
      </c>
      <c r="G626" s="231"/>
      <c r="H626" s="232" t="s">
        <v>1</v>
      </c>
      <c r="I626" s="234"/>
      <c r="J626" s="231"/>
      <c r="K626" s="231"/>
      <c r="L626" s="235"/>
      <c r="M626" s="236"/>
      <c r="N626" s="237"/>
      <c r="O626" s="237"/>
      <c r="P626" s="237"/>
      <c r="Q626" s="237"/>
      <c r="R626" s="237"/>
      <c r="S626" s="237"/>
      <c r="T626" s="238"/>
      <c r="AT626" s="239" t="s">
        <v>151</v>
      </c>
      <c r="AU626" s="239" t="s">
        <v>149</v>
      </c>
      <c r="AV626" s="14" t="s">
        <v>85</v>
      </c>
      <c r="AW626" s="14" t="s">
        <v>33</v>
      </c>
      <c r="AX626" s="14" t="s">
        <v>77</v>
      </c>
      <c r="AY626" s="239" t="s">
        <v>142</v>
      </c>
    </row>
    <row r="627" spans="2:65" s="12" customFormat="1" ht="11.25">
      <c r="B627" s="207"/>
      <c r="C627" s="208"/>
      <c r="D627" s="209" t="s">
        <v>151</v>
      </c>
      <c r="E627" s="210" t="s">
        <v>1</v>
      </c>
      <c r="F627" s="211" t="s">
        <v>1060</v>
      </c>
      <c r="G627" s="208"/>
      <c r="H627" s="212">
        <v>11.4</v>
      </c>
      <c r="I627" s="213"/>
      <c r="J627" s="208"/>
      <c r="K627" s="208"/>
      <c r="L627" s="214"/>
      <c r="M627" s="215"/>
      <c r="N627" s="216"/>
      <c r="O627" s="216"/>
      <c r="P627" s="216"/>
      <c r="Q627" s="216"/>
      <c r="R627" s="216"/>
      <c r="S627" s="216"/>
      <c r="T627" s="217"/>
      <c r="AT627" s="218" t="s">
        <v>151</v>
      </c>
      <c r="AU627" s="218" t="s">
        <v>149</v>
      </c>
      <c r="AV627" s="12" t="s">
        <v>149</v>
      </c>
      <c r="AW627" s="12" t="s">
        <v>33</v>
      </c>
      <c r="AX627" s="12" t="s">
        <v>77</v>
      </c>
      <c r="AY627" s="218" t="s">
        <v>142</v>
      </c>
    </row>
    <row r="628" spans="2:65" s="13" customFormat="1" ht="11.25">
      <c r="B628" s="219"/>
      <c r="C628" s="220"/>
      <c r="D628" s="209" t="s">
        <v>151</v>
      </c>
      <c r="E628" s="221" t="s">
        <v>1</v>
      </c>
      <c r="F628" s="222" t="s">
        <v>157</v>
      </c>
      <c r="G628" s="220"/>
      <c r="H628" s="223">
        <v>17.850000000000001</v>
      </c>
      <c r="I628" s="224"/>
      <c r="J628" s="220"/>
      <c r="K628" s="220"/>
      <c r="L628" s="225"/>
      <c r="M628" s="226"/>
      <c r="N628" s="227"/>
      <c r="O628" s="227"/>
      <c r="P628" s="227"/>
      <c r="Q628" s="227"/>
      <c r="R628" s="227"/>
      <c r="S628" s="227"/>
      <c r="T628" s="228"/>
      <c r="AT628" s="229" t="s">
        <v>151</v>
      </c>
      <c r="AU628" s="229" t="s">
        <v>149</v>
      </c>
      <c r="AV628" s="13" t="s">
        <v>87</v>
      </c>
      <c r="AW628" s="13" t="s">
        <v>33</v>
      </c>
      <c r="AX628" s="13" t="s">
        <v>85</v>
      </c>
      <c r="AY628" s="229" t="s">
        <v>142</v>
      </c>
    </row>
    <row r="629" spans="2:65" s="1" customFormat="1" ht="16.5" customHeight="1">
      <c r="B629" s="34"/>
      <c r="C629" s="194" t="s">
        <v>738</v>
      </c>
      <c r="D629" s="194" t="s">
        <v>144</v>
      </c>
      <c r="E629" s="195" t="s">
        <v>751</v>
      </c>
      <c r="F629" s="196" t="s">
        <v>752</v>
      </c>
      <c r="G629" s="197" t="s">
        <v>385</v>
      </c>
      <c r="H629" s="198">
        <v>5</v>
      </c>
      <c r="I629" s="199"/>
      <c r="J629" s="200">
        <f>ROUND(I629*H629,2)</f>
        <v>0</v>
      </c>
      <c r="K629" s="196" t="s">
        <v>160</v>
      </c>
      <c r="L629" s="38"/>
      <c r="M629" s="201" t="s">
        <v>1</v>
      </c>
      <c r="N629" s="202" t="s">
        <v>43</v>
      </c>
      <c r="O629" s="66"/>
      <c r="P629" s="203">
        <f>O629*H629</f>
        <v>0</v>
      </c>
      <c r="Q629" s="203">
        <v>0</v>
      </c>
      <c r="R629" s="203">
        <f>Q629*H629</f>
        <v>0</v>
      </c>
      <c r="S629" s="203">
        <v>0</v>
      </c>
      <c r="T629" s="204">
        <f>S629*H629</f>
        <v>0</v>
      </c>
      <c r="AR629" s="205" t="s">
        <v>241</v>
      </c>
      <c r="AT629" s="205" t="s">
        <v>144</v>
      </c>
      <c r="AU629" s="205" t="s">
        <v>149</v>
      </c>
      <c r="AY629" s="17" t="s">
        <v>142</v>
      </c>
      <c r="BE629" s="206">
        <f>IF(N629="základní",J629,0)</f>
        <v>0</v>
      </c>
      <c r="BF629" s="206">
        <f>IF(N629="snížená",J629,0)</f>
        <v>0</v>
      </c>
      <c r="BG629" s="206">
        <f>IF(N629="zákl. přenesená",J629,0)</f>
        <v>0</v>
      </c>
      <c r="BH629" s="206">
        <f>IF(N629="sníž. přenesená",J629,0)</f>
        <v>0</v>
      </c>
      <c r="BI629" s="206">
        <f>IF(N629="nulová",J629,0)</f>
        <v>0</v>
      </c>
      <c r="BJ629" s="17" t="s">
        <v>149</v>
      </c>
      <c r="BK629" s="206">
        <f>ROUND(I629*H629,2)</f>
        <v>0</v>
      </c>
      <c r="BL629" s="17" t="s">
        <v>241</v>
      </c>
      <c r="BM629" s="205" t="s">
        <v>753</v>
      </c>
    </row>
    <row r="630" spans="2:65" s="12" customFormat="1" ht="11.25">
      <c r="B630" s="207"/>
      <c r="C630" s="208"/>
      <c r="D630" s="209" t="s">
        <v>151</v>
      </c>
      <c r="E630" s="210" t="s">
        <v>1</v>
      </c>
      <c r="F630" s="211" t="s">
        <v>754</v>
      </c>
      <c r="G630" s="208"/>
      <c r="H630" s="212">
        <v>5</v>
      </c>
      <c r="I630" s="213"/>
      <c r="J630" s="208"/>
      <c r="K630" s="208"/>
      <c r="L630" s="214"/>
      <c r="M630" s="215"/>
      <c r="N630" s="216"/>
      <c r="O630" s="216"/>
      <c r="P630" s="216"/>
      <c r="Q630" s="216"/>
      <c r="R630" s="216"/>
      <c r="S630" s="216"/>
      <c r="T630" s="217"/>
      <c r="AT630" s="218" t="s">
        <v>151</v>
      </c>
      <c r="AU630" s="218" t="s">
        <v>149</v>
      </c>
      <c r="AV630" s="12" t="s">
        <v>149</v>
      </c>
      <c r="AW630" s="12" t="s">
        <v>33</v>
      </c>
      <c r="AX630" s="12" t="s">
        <v>85</v>
      </c>
      <c r="AY630" s="218" t="s">
        <v>142</v>
      </c>
    </row>
    <row r="631" spans="2:65" s="1" customFormat="1" ht="24" customHeight="1">
      <c r="B631" s="34"/>
      <c r="C631" s="194" t="s">
        <v>742</v>
      </c>
      <c r="D631" s="194" t="s">
        <v>144</v>
      </c>
      <c r="E631" s="195" t="s">
        <v>1061</v>
      </c>
      <c r="F631" s="196" t="s">
        <v>1062</v>
      </c>
      <c r="G631" s="197" t="s">
        <v>301</v>
      </c>
      <c r="H631" s="198">
        <v>0.56799999999999995</v>
      </c>
      <c r="I631" s="199"/>
      <c r="J631" s="200">
        <f>ROUND(I631*H631,2)</f>
        <v>0</v>
      </c>
      <c r="K631" s="196" t="s">
        <v>160</v>
      </c>
      <c r="L631" s="38"/>
      <c r="M631" s="201" t="s">
        <v>1</v>
      </c>
      <c r="N631" s="202" t="s">
        <v>43</v>
      </c>
      <c r="O631" s="66"/>
      <c r="P631" s="203">
        <f>O631*H631</f>
        <v>0</v>
      </c>
      <c r="Q631" s="203">
        <v>0</v>
      </c>
      <c r="R631" s="203">
        <f>Q631*H631</f>
        <v>0</v>
      </c>
      <c r="S631" s="203">
        <v>0</v>
      </c>
      <c r="T631" s="204">
        <f>S631*H631</f>
        <v>0</v>
      </c>
      <c r="AR631" s="205" t="s">
        <v>241</v>
      </c>
      <c r="AT631" s="205" t="s">
        <v>144</v>
      </c>
      <c r="AU631" s="205" t="s">
        <v>149</v>
      </c>
      <c r="AY631" s="17" t="s">
        <v>142</v>
      </c>
      <c r="BE631" s="206">
        <f>IF(N631="základní",J631,0)</f>
        <v>0</v>
      </c>
      <c r="BF631" s="206">
        <f>IF(N631="snížená",J631,0)</f>
        <v>0</v>
      </c>
      <c r="BG631" s="206">
        <f>IF(N631="zákl. přenesená",J631,0)</f>
        <v>0</v>
      </c>
      <c r="BH631" s="206">
        <f>IF(N631="sníž. přenesená",J631,0)</f>
        <v>0</v>
      </c>
      <c r="BI631" s="206">
        <f>IF(N631="nulová",J631,0)</f>
        <v>0</v>
      </c>
      <c r="BJ631" s="17" t="s">
        <v>149</v>
      </c>
      <c r="BK631" s="206">
        <f>ROUND(I631*H631,2)</f>
        <v>0</v>
      </c>
      <c r="BL631" s="17" t="s">
        <v>241</v>
      </c>
      <c r="BM631" s="205" t="s">
        <v>1063</v>
      </c>
    </row>
    <row r="632" spans="2:65" s="11" customFormat="1" ht="22.9" customHeight="1">
      <c r="B632" s="179"/>
      <c r="C632" s="180"/>
      <c r="D632" s="181" t="s">
        <v>76</v>
      </c>
      <c r="E632" s="192" t="s">
        <v>759</v>
      </c>
      <c r="F632" s="192" t="s">
        <v>760</v>
      </c>
      <c r="G632" s="180"/>
      <c r="H632" s="180"/>
      <c r="I632" s="183"/>
      <c r="J632" s="193">
        <f>BK632</f>
        <v>0</v>
      </c>
      <c r="K632" s="180"/>
      <c r="L632" s="184"/>
      <c r="M632" s="185"/>
      <c r="N632" s="186"/>
      <c r="O632" s="186"/>
      <c r="P632" s="187">
        <f>SUM(P633:P650)</f>
        <v>0</v>
      </c>
      <c r="Q632" s="186"/>
      <c r="R632" s="187">
        <f>SUM(R633:R650)</f>
        <v>9.1E-4</v>
      </c>
      <c r="S632" s="186"/>
      <c r="T632" s="188">
        <f>SUM(T633:T650)</f>
        <v>0</v>
      </c>
      <c r="AR632" s="189" t="s">
        <v>149</v>
      </c>
      <c r="AT632" s="190" t="s">
        <v>76</v>
      </c>
      <c r="AU632" s="190" t="s">
        <v>85</v>
      </c>
      <c r="AY632" s="189" t="s">
        <v>142</v>
      </c>
      <c r="BK632" s="191">
        <f>SUM(BK633:BK650)</f>
        <v>0</v>
      </c>
    </row>
    <row r="633" spans="2:65" s="1" customFormat="1" ht="24" customHeight="1">
      <c r="B633" s="34"/>
      <c r="C633" s="194" t="s">
        <v>750</v>
      </c>
      <c r="D633" s="194" t="s">
        <v>144</v>
      </c>
      <c r="E633" s="195" t="s">
        <v>762</v>
      </c>
      <c r="F633" s="196" t="s">
        <v>763</v>
      </c>
      <c r="G633" s="197" t="s">
        <v>244</v>
      </c>
      <c r="H633" s="198">
        <v>18.2</v>
      </c>
      <c r="I633" s="199"/>
      <c r="J633" s="200">
        <f>ROUND(I633*H633,2)</f>
        <v>0</v>
      </c>
      <c r="K633" s="196" t="s">
        <v>160</v>
      </c>
      <c r="L633" s="38"/>
      <c r="M633" s="201" t="s">
        <v>1</v>
      </c>
      <c r="N633" s="202" t="s">
        <v>43</v>
      </c>
      <c r="O633" s="66"/>
      <c r="P633" s="203">
        <f>O633*H633</f>
        <v>0</v>
      </c>
      <c r="Q633" s="203">
        <v>2.0000000000000002E-5</v>
      </c>
      <c r="R633" s="203">
        <f>Q633*H633</f>
        <v>3.6400000000000001E-4</v>
      </c>
      <c r="S633" s="203">
        <v>0</v>
      </c>
      <c r="T633" s="204">
        <f>S633*H633</f>
        <v>0</v>
      </c>
      <c r="AR633" s="205" t="s">
        <v>241</v>
      </c>
      <c r="AT633" s="205" t="s">
        <v>144</v>
      </c>
      <c r="AU633" s="205" t="s">
        <v>149</v>
      </c>
      <c r="AY633" s="17" t="s">
        <v>142</v>
      </c>
      <c r="BE633" s="206">
        <f>IF(N633="základní",J633,0)</f>
        <v>0</v>
      </c>
      <c r="BF633" s="206">
        <f>IF(N633="snížená",J633,0)</f>
        <v>0</v>
      </c>
      <c r="BG633" s="206">
        <f>IF(N633="zákl. přenesená",J633,0)</f>
        <v>0</v>
      </c>
      <c r="BH633" s="206">
        <f>IF(N633="sníž. přenesená",J633,0)</f>
        <v>0</v>
      </c>
      <c r="BI633" s="206">
        <f>IF(N633="nulová",J633,0)</f>
        <v>0</v>
      </c>
      <c r="BJ633" s="17" t="s">
        <v>149</v>
      </c>
      <c r="BK633" s="206">
        <f>ROUND(I633*H633,2)</f>
        <v>0</v>
      </c>
      <c r="BL633" s="17" t="s">
        <v>241</v>
      </c>
      <c r="BM633" s="205" t="s">
        <v>764</v>
      </c>
    </row>
    <row r="634" spans="2:65" s="14" customFormat="1" ht="11.25">
      <c r="B634" s="230"/>
      <c r="C634" s="231"/>
      <c r="D634" s="209" t="s">
        <v>151</v>
      </c>
      <c r="E634" s="232" t="s">
        <v>1</v>
      </c>
      <c r="F634" s="233" t="s">
        <v>460</v>
      </c>
      <c r="G634" s="231"/>
      <c r="H634" s="232" t="s">
        <v>1</v>
      </c>
      <c r="I634" s="234"/>
      <c r="J634" s="231"/>
      <c r="K634" s="231"/>
      <c r="L634" s="235"/>
      <c r="M634" s="236"/>
      <c r="N634" s="237"/>
      <c r="O634" s="237"/>
      <c r="P634" s="237"/>
      <c r="Q634" s="237"/>
      <c r="R634" s="237"/>
      <c r="S634" s="237"/>
      <c r="T634" s="238"/>
      <c r="AT634" s="239" t="s">
        <v>151</v>
      </c>
      <c r="AU634" s="239" t="s">
        <v>149</v>
      </c>
      <c r="AV634" s="14" t="s">
        <v>85</v>
      </c>
      <c r="AW634" s="14" t="s">
        <v>33</v>
      </c>
      <c r="AX634" s="14" t="s">
        <v>77</v>
      </c>
      <c r="AY634" s="239" t="s">
        <v>142</v>
      </c>
    </row>
    <row r="635" spans="2:65" s="12" customFormat="1" ht="11.25">
      <c r="B635" s="207"/>
      <c r="C635" s="208"/>
      <c r="D635" s="209" t="s">
        <v>151</v>
      </c>
      <c r="E635" s="210" t="s">
        <v>1</v>
      </c>
      <c r="F635" s="211" t="s">
        <v>998</v>
      </c>
      <c r="G635" s="208"/>
      <c r="H635" s="212">
        <v>2</v>
      </c>
      <c r="I635" s="213"/>
      <c r="J635" s="208"/>
      <c r="K635" s="208"/>
      <c r="L635" s="214"/>
      <c r="M635" s="215"/>
      <c r="N635" s="216"/>
      <c r="O635" s="216"/>
      <c r="P635" s="216"/>
      <c r="Q635" s="216"/>
      <c r="R635" s="216"/>
      <c r="S635" s="216"/>
      <c r="T635" s="217"/>
      <c r="AT635" s="218" t="s">
        <v>151</v>
      </c>
      <c r="AU635" s="218" t="s">
        <v>149</v>
      </c>
      <c r="AV635" s="12" t="s">
        <v>149</v>
      </c>
      <c r="AW635" s="12" t="s">
        <v>33</v>
      </c>
      <c r="AX635" s="12" t="s">
        <v>77</v>
      </c>
      <c r="AY635" s="218" t="s">
        <v>142</v>
      </c>
    </row>
    <row r="636" spans="2:65" s="12" customFormat="1" ht="11.25">
      <c r="B636" s="207"/>
      <c r="C636" s="208"/>
      <c r="D636" s="209" t="s">
        <v>151</v>
      </c>
      <c r="E636" s="210" t="s">
        <v>1</v>
      </c>
      <c r="F636" s="211" t="s">
        <v>999</v>
      </c>
      <c r="G636" s="208"/>
      <c r="H636" s="212">
        <v>3.4</v>
      </c>
      <c r="I636" s="213"/>
      <c r="J636" s="208"/>
      <c r="K636" s="208"/>
      <c r="L636" s="214"/>
      <c r="M636" s="215"/>
      <c r="N636" s="216"/>
      <c r="O636" s="216"/>
      <c r="P636" s="216"/>
      <c r="Q636" s="216"/>
      <c r="R636" s="216"/>
      <c r="S636" s="216"/>
      <c r="T636" s="217"/>
      <c r="AT636" s="218" t="s">
        <v>151</v>
      </c>
      <c r="AU636" s="218" t="s">
        <v>149</v>
      </c>
      <c r="AV636" s="12" t="s">
        <v>149</v>
      </c>
      <c r="AW636" s="12" t="s">
        <v>33</v>
      </c>
      <c r="AX636" s="12" t="s">
        <v>77</v>
      </c>
      <c r="AY636" s="218" t="s">
        <v>142</v>
      </c>
    </row>
    <row r="637" spans="2:65" s="12" customFormat="1" ht="11.25">
      <c r="B637" s="207"/>
      <c r="C637" s="208"/>
      <c r="D637" s="209" t="s">
        <v>151</v>
      </c>
      <c r="E637" s="210" t="s">
        <v>1</v>
      </c>
      <c r="F637" s="211" t="s">
        <v>998</v>
      </c>
      <c r="G637" s="208"/>
      <c r="H637" s="212">
        <v>2</v>
      </c>
      <c r="I637" s="213"/>
      <c r="J637" s="208"/>
      <c r="K637" s="208"/>
      <c r="L637" s="214"/>
      <c r="M637" s="215"/>
      <c r="N637" s="216"/>
      <c r="O637" s="216"/>
      <c r="P637" s="216"/>
      <c r="Q637" s="216"/>
      <c r="R637" s="216"/>
      <c r="S637" s="216"/>
      <c r="T637" s="217"/>
      <c r="AT637" s="218" t="s">
        <v>151</v>
      </c>
      <c r="AU637" s="218" t="s">
        <v>149</v>
      </c>
      <c r="AV637" s="12" t="s">
        <v>149</v>
      </c>
      <c r="AW637" s="12" t="s">
        <v>33</v>
      </c>
      <c r="AX637" s="12" t="s">
        <v>77</v>
      </c>
      <c r="AY637" s="218" t="s">
        <v>142</v>
      </c>
    </row>
    <row r="638" spans="2:65" s="12" customFormat="1" ht="11.25">
      <c r="B638" s="207"/>
      <c r="C638" s="208"/>
      <c r="D638" s="209" t="s">
        <v>151</v>
      </c>
      <c r="E638" s="210" t="s">
        <v>1</v>
      </c>
      <c r="F638" s="211" t="s">
        <v>1000</v>
      </c>
      <c r="G638" s="208"/>
      <c r="H638" s="212">
        <v>0.8</v>
      </c>
      <c r="I638" s="213"/>
      <c r="J638" s="208"/>
      <c r="K638" s="208"/>
      <c r="L638" s="214"/>
      <c r="M638" s="215"/>
      <c r="N638" s="216"/>
      <c r="O638" s="216"/>
      <c r="P638" s="216"/>
      <c r="Q638" s="216"/>
      <c r="R638" s="216"/>
      <c r="S638" s="216"/>
      <c r="T638" s="217"/>
      <c r="AT638" s="218" t="s">
        <v>151</v>
      </c>
      <c r="AU638" s="218" t="s">
        <v>149</v>
      </c>
      <c r="AV638" s="12" t="s">
        <v>149</v>
      </c>
      <c r="AW638" s="12" t="s">
        <v>33</v>
      </c>
      <c r="AX638" s="12" t="s">
        <v>77</v>
      </c>
      <c r="AY638" s="218" t="s">
        <v>142</v>
      </c>
    </row>
    <row r="639" spans="2:65" s="14" customFormat="1" ht="11.25">
      <c r="B639" s="230"/>
      <c r="C639" s="231"/>
      <c r="D639" s="209" t="s">
        <v>151</v>
      </c>
      <c r="E639" s="232" t="s">
        <v>1</v>
      </c>
      <c r="F639" s="233" t="s">
        <v>1064</v>
      </c>
      <c r="G639" s="231"/>
      <c r="H639" s="232" t="s">
        <v>1</v>
      </c>
      <c r="I639" s="234"/>
      <c r="J639" s="231"/>
      <c r="K639" s="231"/>
      <c r="L639" s="235"/>
      <c r="M639" s="236"/>
      <c r="N639" s="237"/>
      <c r="O639" s="237"/>
      <c r="P639" s="237"/>
      <c r="Q639" s="237"/>
      <c r="R639" s="237"/>
      <c r="S639" s="237"/>
      <c r="T639" s="238"/>
      <c r="AT639" s="239" t="s">
        <v>151</v>
      </c>
      <c r="AU639" s="239" t="s">
        <v>149</v>
      </c>
      <c r="AV639" s="14" t="s">
        <v>85</v>
      </c>
      <c r="AW639" s="14" t="s">
        <v>33</v>
      </c>
      <c r="AX639" s="14" t="s">
        <v>77</v>
      </c>
      <c r="AY639" s="239" t="s">
        <v>142</v>
      </c>
    </row>
    <row r="640" spans="2:65" s="12" customFormat="1" ht="11.25">
      <c r="B640" s="207"/>
      <c r="C640" s="208"/>
      <c r="D640" s="209" t="s">
        <v>151</v>
      </c>
      <c r="E640" s="210" t="s">
        <v>1</v>
      </c>
      <c r="F640" s="211" t="s">
        <v>1065</v>
      </c>
      <c r="G640" s="208"/>
      <c r="H640" s="212">
        <v>10</v>
      </c>
      <c r="I640" s="213"/>
      <c r="J640" s="208"/>
      <c r="K640" s="208"/>
      <c r="L640" s="214"/>
      <c r="M640" s="215"/>
      <c r="N640" s="216"/>
      <c r="O640" s="216"/>
      <c r="P640" s="216"/>
      <c r="Q640" s="216"/>
      <c r="R640" s="216"/>
      <c r="S640" s="216"/>
      <c r="T640" s="217"/>
      <c r="AT640" s="218" t="s">
        <v>151</v>
      </c>
      <c r="AU640" s="218" t="s">
        <v>149</v>
      </c>
      <c r="AV640" s="12" t="s">
        <v>149</v>
      </c>
      <c r="AW640" s="12" t="s">
        <v>33</v>
      </c>
      <c r="AX640" s="12" t="s">
        <v>77</v>
      </c>
      <c r="AY640" s="218" t="s">
        <v>142</v>
      </c>
    </row>
    <row r="641" spans="2:65" s="13" customFormat="1" ht="11.25">
      <c r="B641" s="219"/>
      <c r="C641" s="220"/>
      <c r="D641" s="209" t="s">
        <v>151</v>
      </c>
      <c r="E641" s="221" t="s">
        <v>1</v>
      </c>
      <c r="F641" s="222" t="s">
        <v>157</v>
      </c>
      <c r="G641" s="220"/>
      <c r="H641" s="223">
        <v>18.200000000000003</v>
      </c>
      <c r="I641" s="224"/>
      <c r="J641" s="220"/>
      <c r="K641" s="220"/>
      <c r="L641" s="225"/>
      <c r="M641" s="226"/>
      <c r="N641" s="227"/>
      <c r="O641" s="227"/>
      <c r="P641" s="227"/>
      <c r="Q641" s="227"/>
      <c r="R641" s="227"/>
      <c r="S641" s="227"/>
      <c r="T641" s="228"/>
      <c r="AT641" s="229" t="s">
        <v>151</v>
      </c>
      <c r="AU641" s="229" t="s">
        <v>149</v>
      </c>
      <c r="AV641" s="13" t="s">
        <v>87</v>
      </c>
      <c r="AW641" s="13" t="s">
        <v>33</v>
      </c>
      <c r="AX641" s="13" t="s">
        <v>85</v>
      </c>
      <c r="AY641" s="229" t="s">
        <v>142</v>
      </c>
    </row>
    <row r="642" spans="2:65" s="1" customFormat="1" ht="24" customHeight="1">
      <c r="B642" s="34"/>
      <c r="C642" s="194" t="s">
        <v>755</v>
      </c>
      <c r="D642" s="194" t="s">
        <v>144</v>
      </c>
      <c r="E642" s="195" t="s">
        <v>766</v>
      </c>
      <c r="F642" s="196" t="s">
        <v>767</v>
      </c>
      <c r="G642" s="197" t="s">
        <v>244</v>
      </c>
      <c r="H642" s="198">
        <v>18.2</v>
      </c>
      <c r="I642" s="199"/>
      <c r="J642" s="200">
        <f>ROUND(I642*H642,2)</f>
        <v>0</v>
      </c>
      <c r="K642" s="196" t="s">
        <v>160</v>
      </c>
      <c r="L642" s="38"/>
      <c r="M642" s="201" t="s">
        <v>1</v>
      </c>
      <c r="N642" s="202" t="s">
        <v>43</v>
      </c>
      <c r="O642" s="66"/>
      <c r="P642" s="203">
        <f>O642*H642</f>
        <v>0</v>
      </c>
      <c r="Q642" s="203">
        <v>3.0000000000000001E-5</v>
      </c>
      <c r="R642" s="203">
        <f>Q642*H642</f>
        <v>5.4600000000000004E-4</v>
      </c>
      <c r="S642" s="203">
        <v>0</v>
      </c>
      <c r="T642" s="204">
        <f>S642*H642</f>
        <v>0</v>
      </c>
      <c r="AR642" s="205" t="s">
        <v>241</v>
      </c>
      <c r="AT642" s="205" t="s">
        <v>144</v>
      </c>
      <c r="AU642" s="205" t="s">
        <v>149</v>
      </c>
      <c r="AY642" s="17" t="s">
        <v>142</v>
      </c>
      <c r="BE642" s="206">
        <f>IF(N642="základní",J642,0)</f>
        <v>0</v>
      </c>
      <c r="BF642" s="206">
        <f>IF(N642="snížená",J642,0)</f>
        <v>0</v>
      </c>
      <c r="BG642" s="206">
        <f>IF(N642="zákl. přenesená",J642,0)</f>
        <v>0</v>
      </c>
      <c r="BH642" s="206">
        <f>IF(N642="sníž. přenesená",J642,0)</f>
        <v>0</v>
      </c>
      <c r="BI642" s="206">
        <f>IF(N642="nulová",J642,0)</f>
        <v>0</v>
      </c>
      <c r="BJ642" s="17" t="s">
        <v>149</v>
      </c>
      <c r="BK642" s="206">
        <f>ROUND(I642*H642,2)</f>
        <v>0</v>
      </c>
      <c r="BL642" s="17" t="s">
        <v>241</v>
      </c>
      <c r="BM642" s="205" t="s">
        <v>768</v>
      </c>
    </row>
    <row r="643" spans="2:65" s="14" customFormat="1" ht="11.25">
      <c r="B643" s="230"/>
      <c r="C643" s="231"/>
      <c r="D643" s="209" t="s">
        <v>151</v>
      </c>
      <c r="E643" s="232" t="s">
        <v>1</v>
      </c>
      <c r="F643" s="233" t="s">
        <v>460</v>
      </c>
      <c r="G643" s="231"/>
      <c r="H643" s="232" t="s">
        <v>1</v>
      </c>
      <c r="I643" s="234"/>
      <c r="J643" s="231"/>
      <c r="K643" s="231"/>
      <c r="L643" s="235"/>
      <c r="M643" s="236"/>
      <c r="N643" s="237"/>
      <c r="O643" s="237"/>
      <c r="P643" s="237"/>
      <c r="Q643" s="237"/>
      <c r="R643" s="237"/>
      <c r="S643" s="237"/>
      <c r="T643" s="238"/>
      <c r="AT643" s="239" t="s">
        <v>151</v>
      </c>
      <c r="AU643" s="239" t="s">
        <v>149</v>
      </c>
      <c r="AV643" s="14" t="s">
        <v>85</v>
      </c>
      <c r="AW643" s="14" t="s">
        <v>33</v>
      </c>
      <c r="AX643" s="14" t="s">
        <v>77</v>
      </c>
      <c r="AY643" s="239" t="s">
        <v>142</v>
      </c>
    </row>
    <row r="644" spans="2:65" s="12" customFormat="1" ht="11.25">
      <c r="B644" s="207"/>
      <c r="C644" s="208"/>
      <c r="D644" s="209" t="s">
        <v>151</v>
      </c>
      <c r="E644" s="210" t="s">
        <v>1</v>
      </c>
      <c r="F644" s="211" t="s">
        <v>998</v>
      </c>
      <c r="G644" s="208"/>
      <c r="H644" s="212">
        <v>2</v>
      </c>
      <c r="I644" s="213"/>
      <c r="J644" s="208"/>
      <c r="K644" s="208"/>
      <c r="L644" s="214"/>
      <c r="M644" s="215"/>
      <c r="N644" s="216"/>
      <c r="O644" s="216"/>
      <c r="P644" s="216"/>
      <c r="Q644" s="216"/>
      <c r="R644" s="216"/>
      <c r="S644" s="216"/>
      <c r="T644" s="217"/>
      <c r="AT644" s="218" t="s">
        <v>151</v>
      </c>
      <c r="AU644" s="218" t="s">
        <v>149</v>
      </c>
      <c r="AV644" s="12" t="s">
        <v>149</v>
      </c>
      <c r="AW644" s="12" t="s">
        <v>33</v>
      </c>
      <c r="AX644" s="12" t="s">
        <v>77</v>
      </c>
      <c r="AY644" s="218" t="s">
        <v>142</v>
      </c>
    </row>
    <row r="645" spans="2:65" s="12" customFormat="1" ht="11.25">
      <c r="B645" s="207"/>
      <c r="C645" s="208"/>
      <c r="D645" s="209" t="s">
        <v>151</v>
      </c>
      <c r="E645" s="210" t="s">
        <v>1</v>
      </c>
      <c r="F645" s="211" t="s">
        <v>999</v>
      </c>
      <c r="G645" s="208"/>
      <c r="H645" s="212">
        <v>3.4</v>
      </c>
      <c r="I645" s="213"/>
      <c r="J645" s="208"/>
      <c r="K645" s="208"/>
      <c r="L645" s="214"/>
      <c r="M645" s="215"/>
      <c r="N645" s="216"/>
      <c r="O645" s="216"/>
      <c r="P645" s="216"/>
      <c r="Q645" s="216"/>
      <c r="R645" s="216"/>
      <c r="S645" s="216"/>
      <c r="T645" s="217"/>
      <c r="AT645" s="218" t="s">
        <v>151</v>
      </c>
      <c r="AU645" s="218" t="s">
        <v>149</v>
      </c>
      <c r="AV645" s="12" t="s">
        <v>149</v>
      </c>
      <c r="AW645" s="12" t="s">
        <v>33</v>
      </c>
      <c r="AX645" s="12" t="s">
        <v>77</v>
      </c>
      <c r="AY645" s="218" t="s">
        <v>142</v>
      </c>
    </row>
    <row r="646" spans="2:65" s="12" customFormat="1" ht="11.25">
      <c r="B646" s="207"/>
      <c r="C646" s="208"/>
      <c r="D646" s="209" t="s">
        <v>151</v>
      </c>
      <c r="E646" s="210" t="s">
        <v>1</v>
      </c>
      <c r="F646" s="211" t="s">
        <v>998</v>
      </c>
      <c r="G646" s="208"/>
      <c r="H646" s="212">
        <v>2</v>
      </c>
      <c r="I646" s="213"/>
      <c r="J646" s="208"/>
      <c r="K646" s="208"/>
      <c r="L646" s="214"/>
      <c r="M646" s="215"/>
      <c r="N646" s="216"/>
      <c r="O646" s="216"/>
      <c r="P646" s="216"/>
      <c r="Q646" s="216"/>
      <c r="R646" s="216"/>
      <c r="S646" s="216"/>
      <c r="T646" s="217"/>
      <c r="AT646" s="218" t="s">
        <v>151</v>
      </c>
      <c r="AU646" s="218" t="s">
        <v>149</v>
      </c>
      <c r="AV646" s="12" t="s">
        <v>149</v>
      </c>
      <c r="AW646" s="12" t="s">
        <v>33</v>
      </c>
      <c r="AX646" s="12" t="s">
        <v>77</v>
      </c>
      <c r="AY646" s="218" t="s">
        <v>142</v>
      </c>
    </row>
    <row r="647" spans="2:65" s="12" customFormat="1" ht="11.25">
      <c r="B647" s="207"/>
      <c r="C647" s="208"/>
      <c r="D647" s="209" t="s">
        <v>151</v>
      </c>
      <c r="E647" s="210" t="s">
        <v>1</v>
      </c>
      <c r="F647" s="211" t="s">
        <v>1000</v>
      </c>
      <c r="G647" s="208"/>
      <c r="H647" s="212">
        <v>0.8</v>
      </c>
      <c r="I647" s="213"/>
      <c r="J647" s="208"/>
      <c r="K647" s="208"/>
      <c r="L647" s="214"/>
      <c r="M647" s="215"/>
      <c r="N647" s="216"/>
      <c r="O647" s="216"/>
      <c r="P647" s="216"/>
      <c r="Q647" s="216"/>
      <c r="R647" s="216"/>
      <c r="S647" s="216"/>
      <c r="T647" s="217"/>
      <c r="AT647" s="218" t="s">
        <v>151</v>
      </c>
      <c r="AU647" s="218" t="s">
        <v>149</v>
      </c>
      <c r="AV647" s="12" t="s">
        <v>149</v>
      </c>
      <c r="AW647" s="12" t="s">
        <v>33</v>
      </c>
      <c r="AX647" s="12" t="s">
        <v>77</v>
      </c>
      <c r="AY647" s="218" t="s">
        <v>142</v>
      </c>
    </row>
    <row r="648" spans="2:65" s="14" customFormat="1" ht="11.25">
      <c r="B648" s="230"/>
      <c r="C648" s="231"/>
      <c r="D648" s="209" t="s">
        <v>151</v>
      </c>
      <c r="E648" s="232" t="s">
        <v>1</v>
      </c>
      <c r="F648" s="233" t="s">
        <v>1064</v>
      </c>
      <c r="G648" s="231"/>
      <c r="H648" s="232" t="s">
        <v>1</v>
      </c>
      <c r="I648" s="234"/>
      <c r="J648" s="231"/>
      <c r="K648" s="231"/>
      <c r="L648" s="235"/>
      <c r="M648" s="236"/>
      <c r="N648" s="237"/>
      <c r="O648" s="237"/>
      <c r="P648" s="237"/>
      <c r="Q648" s="237"/>
      <c r="R648" s="237"/>
      <c r="S648" s="237"/>
      <c r="T648" s="238"/>
      <c r="AT648" s="239" t="s">
        <v>151</v>
      </c>
      <c r="AU648" s="239" t="s">
        <v>149</v>
      </c>
      <c r="AV648" s="14" t="s">
        <v>85</v>
      </c>
      <c r="AW648" s="14" t="s">
        <v>33</v>
      </c>
      <c r="AX648" s="14" t="s">
        <v>77</v>
      </c>
      <c r="AY648" s="239" t="s">
        <v>142</v>
      </c>
    </row>
    <row r="649" spans="2:65" s="12" customFormat="1" ht="11.25">
      <c r="B649" s="207"/>
      <c r="C649" s="208"/>
      <c r="D649" s="209" t="s">
        <v>151</v>
      </c>
      <c r="E649" s="210" t="s">
        <v>1</v>
      </c>
      <c r="F649" s="211" t="s">
        <v>1065</v>
      </c>
      <c r="G649" s="208"/>
      <c r="H649" s="212">
        <v>10</v>
      </c>
      <c r="I649" s="213"/>
      <c r="J649" s="208"/>
      <c r="K649" s="208"/>
      <c r="L649" s="214"/>
      <c r="M649" s="215"/>
      <c r="N649" s="216"/>
      <c r="O649" s="216"/>
      <c r="P649" s="216"/>
      <c r="Q649" s="216"/>
      <c r="R649" s="216"/>
      <c r="S649" s="216"/>
      <c r="T649" s="217"/>
      <c r="AT649" s="218" t="s">
        <v>151</v>
      </c>
      <c r="AU649" s="218" t="s">
        <v>149</v>
      </c>
      <c r="AV649" s="12" t="s">
        <v>149</v>
      </c>
      <c r="AW649" s="12" t="s">
        <v>33</v>
      </c>
      <c r="AX649" s="12" t="s">
        <v>77</v>
      </c>
      <c r="AY649" s="218" t="s">
        <v>142</v>
      </c>
    </row>
    <row r="650" spans="2:65" s="13" customFormat="1" ht="11.25">
      <c r="B650" s="219"/>
      <c r="C650" s="220"/>
      <c r="D650" s="209" t="s">
        <v>151</v>
      </c>
      <c r="E650" s="221" t="s">
        <v>1</v>
      </c>
      <c r="F650" s="222" t="s">
        <v>157</v>
      </c>
      <c r="G650" s="220"/>
      <c r="H650" s="223">
        <v>18.200000000000003</v>
      </c>
      <c r="I650" s="224"/>
      <c r="J650" s="220"/>
      <c r="K650" s="220"/>
      <c r="L650" s="225"/>
      <c r="M650" s="226"/>
      <c r="N650" s="227"/>
      <c r="O650" s="227"/>
      <c r="P650" s="227"/>
      <c r="Q650" s="227"/>
      <c r="R650" s="227"/>
      <c r="S650" s="227"/>
      <c r="T650" s="228"/>
      <c r="AT650" s="229" t="s">
        <v>151</v>
      </c>
      <c r="AU650" s="229" t="s">
        <v>149</v>
      </c>
      <c r="AV650" s="13" t="s">
        <v>87</v>
      </c>
      <c r="AW650" s="13" t="s">
        <v>33</v>
      </c>
      <c r="AX650" s="13" t="s">
        <v>85</v>
      </c>
      <c r="AY650" s="229" t="s">
        <v>142</v>
      </c>
    </row>
    <row r="651" spans="2:65" s="11" customFormat="1" ht="22.9" customHeight="1">
      <c r="B651" s="179"/>
      <c r="C651" s="180"/>
      <c r="D651" s="181" t="s">
        <v>76</v>
      </c>
      <c r="E651" s="192" t="s">
        <v>770</v>
      </c>
      <c r="F651" s="192" t="s">
        <v>771</v>
      </c>
      <c r="G651" s="180"/>
      <c r="H651" s="180"/>
      <c r="I651" s="183"/>
      <c r="J651" s="193">
        <f>BK651</f>
        <v>0</v>
      </c>
      <c r="K651" s="180"/>
      <c r="L651" s="184"/>
      <c r="M651" s="185"/>
      <c r="N651" s="186"/>
      <c r="O651" s="186"/>
      <c r="P651" s="187">
        <f>SUM(P652:P691)</f>
        <v>0</v>
      </c>
      <c r="Q651" s="186"/>
      <c r="R651" s="187">
        <f>SUM(R652:R691)</f>
        <v>0.31759102</v>
      </c>
      <c r="S651" s="186"/>
      <c r="T651" s="188">
        <f>SUM(T652:T691)</f>
        <v>9.8058019999999996E-2</v>
      </c>
      <c r="AR651" s="189" t="s">
        <v>149</v>
      </c>
      <c r="AT651" s="190" t="s">
        <v>76</v>
      </c>
      <c r="AU651" s="190" t="s">
        <v>85</v>
      </c>
      <c r="AY651" s="189" t="s">
        <v>142</v>
      </c>
      <c r="BK651" s="191">
        <f>SUM(BK652:BK691)</f>
        <v>0</v>
      </c>
    </row>
    <row r="652" spans="2:65" s="1" customFormat="1" ht="24" customHeight="1">
      <c r="B652" s="34"/>
      <c r="C652" s="194" t="s">
        <v>761</v>
      </c>
      <c r="D652" s="194" t="s">
        <v>144</v>
      </c>
      <c r="E652" s="195" t="s">
        <v>773</v>
      </c>
      <c r="F652" s="196" t="s">
        <v>774</v>
      </c>
      <c r="G652" s="197" t="s">
        <v>147</v>
      </c>
      <c r="H652" s="198">
        <v>207.99799999999999</v>
      </c>
      <c r="I652" s="199"/>
      <c r="J652" s="200">
        <f>ROUND(I652*H652,2)</f>
        <v>0</v>
      </c>
      <c r="K652" s="196" t="s">
        <v>160</v>
      </c>
      <c r="L652" s="38"/>
      <c r="M652" s="201" t="s">
        <v>1</v>
      </c>
      <c r="N652" s="202" t="s">
        <v>43</v>
      </c>
      <c r="O652" s="66"/>
      <c r="P652" s="203">
        <f>O652*H652</f>
        <v>0</v>
      </c>
      <c r="Q652" s="203">
        <v>0</v>
      </c>
      <c r="R652" s="203">
        <f>Q652*H652</f>
        <v>0</v>
      </c>
      <c r="S652" s="203">
        <v>1.4999999999999999E-4</v>
      </c>
      <c r="T652" s="204">
        <f>S652*H652</f>
        <v>3.1199699999999997E-2</v>
      </c>
      <c r="AR652" s="205" t="s">
        <v>241</v>
      </c>
      <c r="AT652" s="205" t="s">
        <v>144</v>
      </c>
      <c r="AU652" s="205" t="s">
        <v>149</v>
      </c>
      <c r="AY652" s="17" t="s">
        <v>142</v>
      </c>
      <c r="BE652" s="206">
        <f>IF(N652="základní",J652,0)</f>
        <v>0</v>
      </c>
      <c r="BF652" s="206">
        <f>IF(N652="snížená",J652,0)</f>
        <v>0</v>
      </c>
      <c r="BG652" s="206">
        <f>IF(N652="zákl. přenesená",J652,0)</f>
        <v>0</v>
      </c>
      <c r="BH652" s="206">
        <f>IF(N652="sníž. přenesená",J652,0)</f>
        <v>0</v>
      </c>
      <c r="BI652" s="206">
        <f>IF(N652="nulová",J652,0)</f>
        <v>0</v>
      </c>
      <c r="BJ652" s="17" t="s">
        <v>149</v>
      </c>
      <c r="BK652" s="206">
        <f>ROUND(I652*H652,2)</f>
        <v>0</v>
      </c>
      <c r="BL652" s="17" t="s">
        <v>241</v>
      </c>
      <c r="BM652" s="205" t="s">
        <v>775</v>
      </c>
    </row>
    <row r="653" spans="2:65" s="12" customFormat="1" ht="22.5">
      <c r="B653" s="207"/>
      <c r="C653" s="208"/>
      <c r="D653" s="209" t="s">
        <v>151</v>
      </c>
      <c r="E653" s="210" t="s">
        <v>1</v>
      </c>
      <c r="F653" s="211" t="s">
        <v>1066</v>
      </c>
      <c r="G653" s="208"/>
      <c r="H653" s="212">
        <v>45.36</v>
      </c>
      <c r="I653" s="213"/>
      <c r="J653" s="208"/>
      <c r="K653" s="208"/>
      <c r="L653" s="214"/>
      <c r="M653" s="215"/>
      <c r="N653" s="216"/>
      <c r="O653" s="216"/>
      <c r="P653" s="216"/>
      <c r="Q653" s="216"/>
      <c r="R653" s="216"/>
      <c r="S653" s="216"/>
      <c r="T653" s="217"/>
      <c r="AT653" s="218" t="s">
        <v>151</v>
      </c>
      <c r="AU653" s="218" t="s">
        <v>149</v>
      </c>
      <c r="AV653" s="12" t="s">
        <v>149</v>
      </c>
      <c r="AW653" s="12" t="s">
        <v>33</v>
      </c>
      <c r="AX653" s="12" t="s">
        <v>77</v>
      </c>
      <c r="AY653" s="218" t="s">
        <v>142</v>
      </c>
    </row>
    <row r="654" spans="2:65" s="12" customFormat="1" ht="22.5">
      <c r="B654" s="207"/>
      <c r="C654" s="208"/>
      <c r="D654" s="209" t="s">
        <v>151</v>
      </c>
      <c r="E654" s="210" t="s">
        <v>1</v>
      </c>
      <c r="F654" s="211" t="s">
        <v>1067</v>
      </c>
      <c r="G654" s="208"/>
      <c r="H654" s="212">
        <v>48.765000000000001</v>
      </c>
      <c r="I654" s="213"/>
      <c r="J654" s="208"/>
      <c r="K654" s="208"/>
      <c r="L654" s="214"/>
      <c r="M654" s="215"/>
      <c r="N654" s="216"/>
      <c r="O654" s="216"/>
      <c r="P654" s="216"/>
      <c r="Q654" s="216"/>
      <c r="R654" s="216"/>
      <c r="S654" s="216"/>
      <c r="T654" s="217"/>
      <c r="AT654" s="218" t="s">
        <v>151</v>
      </c>
      <c r="AU654" s="218" t="s">
        <v>149</v>
      </c>
      <c r="AV654" s="12" t="s">
        <v>149</v>
      </c>
      <c r="AW654" s="12" t="s">
        <v>33</v>
      </c>
      <c r="AX654" s="12" t="s">
        <v>77</v>
      </c>
      <c r="AY654" s="218" t="s">
        <v>142</v>
      </c>
    </row>
    <row r="655" spans="2:65" s="12" customFormat="1" ht="22.5">
      <c r="B655" s="207"/>
      <c r="C655" s="208"/>
      <c r="D655" s="209" t="s">
        <v>151</v>
      </c>
      <c r="E655" s="210" t="s">
        <v>1</v>
      </c>
      <c r="F655" s="211" t="s">
        <v>1068</v>
      </c>
      <c r="G655" s="208"/>
      <c r="H655" s="212">
        <v>40.270000000000003</v>
      </c>
      <c r="I655" s="213"/>
      <c r="J655" s="208"/>
      <c r="K655" s="208"/>
      <c r="L655" s="214"/>
      <c r="M655" s="215"/>
      <c r="N655" s="216"/>
      <c r="O655" s="216"/>
      <c r="P655" s="216"/>
      <c r="Q655" s="216"/>
      <c r="R655" s="216"/>
      <c r="S655" s="216"/>
      <c r="T655" s="217"/>
      <c r="AT655" s="218" t="s">
        <v>151</v>
      </c>
      <c r="AU655" s="218" t="s">
        <v>149</v>
      </c>
      <c r="AV655" s="12" t="s">
        <v>149</v>
      </c>
      <c r="AW655" s="12" t="s">
        <v>33</v>
      </c>
      <c r="AX655" s="12" t="s">
        <v>77</v>
      </c>
      <c r="AY655" s="218" t="s">
        <v>142</v>
      </c>
    </row>
    <row r="656" spans="2:65" s="12" customFormat="1" ht="22.5">
      <c r="B656" s="207"/>
      <c r="C656" s="208"/>
      <c r="D656" s="209" t="s">
        <v>151</v>
      </c>
      <c r="E656" s="210" t="s">
        <v>1</v>
      </c>
      <c r="F656" s="211" t="s">
        <v>1069</v>
      </c>
      <c r="G656" s="208"/>
      <c r="H656" s="212">
        <v>32.299999999999997</v>
      </c>
      <c r="I656" s="213"/>
      <c r="J656" s="208"/>
      <c r="K656" s="208"/>
      <c r="L656" s="214"/>
      <c r="M656" s="215"/>
      <c r="N656" s="216"/>
      <c r="O656" s="216"/>
      <c r="P656" s="216"/>
      <c r="Q656" s="216"/>
      <c r="R656" s="216"/>
      <c r="S656" s="216"/>
      <c r="T656" s="217"/>
      <c r="AT656" s="218" t="s">
        <v>151</v>
      </c>
      <c r="AU656" s="218" t="s">
        <v>149</v>
      </c>
      <c r="AV656" s="12" t="s">
        <v>149</v>
      </c>
      <c r="AW656" s="12" t="s">
        <v>33</v>
      </c>
      <c r="AX656" s="12" t="s">
        <v>77</v>
      </c>
      <c r="AY656" s="218" t="s">
        <v>142</v>
      </c>
    </row>
    <row r="657" spans="2:65" s="12" customFormat="1" ht="11.25">
      <c r="B657" s="207"/>
      <c r="C657" s="208"/>
      <c r="D657" s="209" t="s">
        <v>151</v>
      </c>
      <c r="E657" s="210" t="s">
        <v>1</v>
      </c>
      <c r="F657" s="211" t="s">
        <v>1070</v>
      </c>
      <c r="G657" s="208"/>
      <c r="H657" s="212">
        <v>16.5</v>
      </c>
      <c r="I657" s="213"/>
      <c r="J657" s="208"/>
      <c r="K657" s="208"/>
      <c r="L657" s="214"/>
      <c r="M657" s="215"/>
      <c r="N657" s="216"/>
      <c r="O657" s="216"/>
      <c r="P657" s="216"/>
      <c r="Q657" s="216"/>
      <c r="R657" s="216"/>
      <c r="S657" s="216"/>
      <c r="T657" s="217"/>
      <c r="AT657" s="218" t="s">
        <v>151</v>
      </c>
      <c r="AU657" s="218" t="s">
        <v>149</v>
      </c>
      <c r="AV657" s="12" t="s">
        <v>149</v>
      </c>
      <c r="AW657" s="12" t="s">
        <v>33</v>
      </c>
      <c r="AX657" s="12" t="s">
        <v>77</v>
      </c>
      <c r="AY657" s="218" t="s">
        <v>142</v>
      </c>
    </row>
    <row r="658" spans="2:65" s="12" customFormat="1" ht="11.25">
      <c r="B658" s="207"/>
      <c r="C658" s="208"/>
      <c r="D658" s="209" t="s">
        <v>151</v>
      </c>
      <c r="E658" s="210" t="s">
        <v>1</v>
      </c>
      <c r="F658" s="211" t="s">
        <v>1071</v>
      </c>
      <c r="G658" s="208"/>
      <c r="H658" s="212">
        <v>13.58</v>
      </c>
      <c r="I658" s="213"/>
      <c r="J658" s="208"/>
      <c r="K658" s="208"/>
      <c r="L658" s="214"/>
      <c r="M658" s="215"/>
      <c r="N658" s="216"/>
      <c r="O658" s="216"/>
      <c r="P658" s="216"/>
      <c r="Q658" s="216"/>
      <c r="R658" s="216"/>
      <c r="S658" s="216"/>
      <c r="T658" s="217"/>
      <c r="AT658" s="218" t="s">
        <v>151</v>
      </c>
      <c r="AU658" s="218" t="s">
        <v>149</v>
      </c>
      <c r="AV658" s="12" t="s">
        <v>149</v>
      </c>
      <c r="AW658" s="12" t="s">
        <v>33</v>
      </c>
      <c r="AX658" s="12" t="s">
        <v>77</v>
      </c>
      <c r="AY658" s="218" t="s">
        <v>142</v>
      </c>
    </row>
    <row r="659" spans="2:65" s="12" customFormat="1" ht="22.5">
      <c r="B659" s="207"/>
      <c r="C659" s="208"/>
      <c r="D659" s="209" t="s">
        <v>151</v>
      </c>
      <c r="E659" s="210" t="s">
        <v>1</v>
      </c>
      <c r="F659" s="211" t="s">
        <v>1072</v>
      </c>
      <c r="G659" s="208"/>
      <c r="H659" s="212">
        <v>5.9779999999999998</v>
      </c>
      <c r="I659" s="213"/>
      <c r="J659" s="208"/>
      <c r="K659" s="208"/>
      <c r="L659" s="214"/>
      <c r="M659" s="215"/>
      <c r="N659" s="216"/>
      <c r="O659" s="216"/>
      <c r="P659" s="216"/>
      <c r="Q659" s="216"/>
      <c r="R659" s="216"/>
      <c r="S659" s="216"/>
      <c r="T659" s="217"/>
      <c r="AT659" s="218" t="s">
        <v>151</v>
      </c>
      <c r="AU659" s="218" t="s">
        <v>149</v>
      </c>
      <c r="AV659" s="12" t="s">
        <v>149</v>
      </c>
      <c r="AW659" s="12" t="s">
        <v>33</v>
      </c>
      <c r="AX659" s="12" t="s">
        <v>77</v>
      </c>
      <c r="AY659" s="218" t="s">
        <v>142</v>
      </c>
    </row>
    <row r="660" spans="2:65" s="12" customFormat="1" ht="11.25">
      <c r="B660" s="207"/>
      <c r="C660" s="208"/>
      <c r="D660" s="209" t="s">
        <v>151</v>
      </c>
      <c r="E660" s="210" t="s">
        <v>1</v>
      </c>
      <c r="F660" s="211" t="s">
        <v>1073</v>
      </c>
      <c r="G660" s="208"/>
      <c r="H660" s="212">
        <v>5.2450000000000001</v>
      </c>
      <c r="I660" s="213"/>
      <c r="J660" s="208"/>
      <c r="K660" s="208"/>
      <c r="L660" s="214"/>
      <c r="M660" s="215"/>
      <c r="N660" s="216"/>
      <c r="O660" s="216"/>
      <c r="P660" s="216"/>
      <c r="Q660" s="216"/>
      <c r="R660" s="216"/>
      <c r="S660" s="216"/>
      <c r="T660" s="217"/>
      <c r="AT660" s="218" t="s">
        <v>151</v>
      </c>
      <c r="AU660" s="218" t="s">
        <v>149</v>
      </c>
      <c r="AV660" s="12" t="s">
        <v>149</v>
      </c>
      <c r="AW660" s="12" t="s">
        <v>33</v>
      </c>
      <c r="AX660" s="12" t="s">
        <v>77</v>
      </c>
      <c r="AY660" s="218" t="s">
        <v>142</v>
      </c>
    </row>
    <row r="661" spans="2:65" s="13" customFormat="1" ht="11.25">
      <c r="B661" s="219"/>
      <c r="C661" s="220"/>
      <c r="D661" s="209" t="s">
        <v>151</v>
      </c>
      <c r="E661" s="221" t="s">
        <v>1</v>
      </c>
      <c r="F661" s="222" t="s">
        <v>157</v>
      </c>
      <c r="G661" s="220"/>
      <c r="H661" s="223">
        <v>207.99800000000002</v>
      </c>
      <c r="I661" s="224"/>
      <c r="J661" s="220"/>
      <c r="K661" s="220"/>
      <c r="L661" s="225"/>
      <c r="M661" s="226"/>
      <c r="N661" s="227"/>
      <c r="O661" s="227"/>
      <c r="P661" s="227"/>
      <c r="Q661" s="227"/>
      <c r="R661" s="227"/>
      <c r="S661" s="227"/>
      <c r="T661" s="228"/>
      <c r="AT661" s="229" t="s">
        <v>151</v>
      </c>
      <c r="AU661" s="229" t="s">
        <v>149</v>
      </c>
      <c r="AV661" s="13" t="s">
        <v>87</v>
      </c>
      <c r="AW661" s="13" t="s">
        <v>33</v>
      </c>
      <c r="AX661" s="13" t="s">
        <v>85</v>
      </c>
      <c r="AY661" s="229" t="s">
        <v>142</v>
      </c>
    </row>
    <row r="662" spans="2:65" s="1" customFormat="1" ht="16.5" customHeight="1">
      <c r="B662" s="34"/>
      <c r="C662" s="194" t="s">
        <v>765</v>
      </c>
      <c r="D662" s="194" t="s">
        <v>144</v>
      </c>
      <c r="E662" s="195" t="s">
        <v>784</v>
      </c>
      <c r="F662" s="196" t="s">
        <v>785</v>
      </c>
      <c r="G662" s="197" t="s">
        <v>147</v>
      </c>
      <c r="H662" s="198">
        <v>215.672</v>
      </c>
      <c r="I662" s="199"/>
      <c r="J662" s="200">
        <f>ROUND(I662*H662,2)</f>
        <v>0</v>
      </c>
      <c r="K662" s="196" t="s">
        <v>160</v>
      </c>
      <c r="L662" s="38"/>
      <c r="M662" s="201" t="s">
        <v>1</v>
      </c>
      <c r="N662" s="202" t="s">
        <v>43</v>
      </c>
      <c r="O662" s="66"/>
      <c r="P662" s="203">
        <f>O662*H662</f>
        <v>0</v>
      </c>
      <c r="Q662" s="203">
        <v>1E-3</v>
      </c>
      <c r="R662" s="203">
        <f>Q662*H662</f>
        <v>0.215672</v>
      </c>
      <c r="S662" s="203">
        <v>3.1E-4</v>
      </c>
      <c r="T662" s="204">
        <f>S662*H662</f>
        <v>6.6858319999999999E-2</v>
      </c>
      <c r="AR662" s="205" t="s">
        <v>241</v>
      </c>
      <c r="AT662" s="205" t="s">
        <v>144</v>
      </c>
      <c r="AU662" s="205" t="s">
        <v>149</v>
      </c>
      <c r="AY662" s="17" t="s">
        <v>142</v>
      </c>
      <c r="BE662" s="206">
        <f>IF(N662="základní",J662,0)</f>
        <v>0</v>
      </c>
      <c r="BF662" s="206">
        <f>IF(N662="snížená",J662,0)</f>
        <v>0</v>
      </c>
      <c r="BG662" s="206">
        <f>IF(N662="zákl. přenesená",J662,0)</f>
        <v>0</v>
      </c>
      <c r="BH662" s="206">
        <f>IF(N662="sníž. přenesená",J662,0)</f>
        <v>0</v>
      </c>
      <c r="BI662" s="206">
        <f>IF(N662="nulová",J662,0)</f>
        <v>0</v>
      </c>
      <c r="BJ662" s="17" t="s">
        <v>149</v>
      </c>
      <c r="BK662" s="206">
        <f>ROUND(I662*H662,2)</f>
        <v>0</v>
      </c>
      <c r="BL662" s="17" t="s">
        <v>241</v>
      </c>
      <c r="BM662" s="205" t="s">
        <v>786</v>
      </c>
    </row>
    <row r="663" spans="2:65" s="12" customFormat="1" ht="22.5">
      <c r="B663" s="207"/>
      <c r="C663" s="208"/>
      <c r="D663" s="209" t="s">
        <v>151</v>
      </c>
      <c r="E663" s="210" t="s">
        <v>1</v>
      </c>
      <c r="F663" s="211" t="s">
        <v>1066</v>
      </c>
      <c r="G663" s="208"/>
      <c r="H663" s="212">
        <v>45.36</v>
      </c>
      <c r="I663" s="213"/>
      <c r="J663" s="208"/>
      <c r="K663" s="208"/>
      <c r="L663" s="214"/>
      <c r="M663" s="215"/>
      <c r="N663" s="216"/>
      <c r="O663" s="216"/>
      <c r="P663" s="216"/>
      <c r="Q663" s="216"/>
      <c r="R663" s="216"/>
      <c r="S663" s="216"/>
      <c r="T663" s="217"/>
      <c r="AT663" s="218" t="s">
        <v>151</v>
      </c>
      <c r="AU663" s="218" t="s">
        <v>149</v>
      </c>
      <c r="AV663" s="12" t="s">
        <v>149</v>
      </c>
      <c r="AW663" s="12" t="s">
        <v>33</v>
      </c>
      <c r="AX663" s="12" t="s">
        <v>77</v>
      </c>
      <c r="AY663" s="218" t="s">
        <v>142</v>
      </c>
    </row>
    <row r="664" spans="2:65" s="12" customFormat="1" ht="22.5">
      <c r="B664" s="207"/>
      <c r="C664" s="208"/>
      <c r="D664" s="209" t="s">
        <v>151</v>
      </c>
      <c r="E664" s="210" t="s">
        <v>1</v>
      </c>
      <c r="F664" s="211" t="s">
        <v>1067</v>
      </c>
      <c r="G664" s="208"/>
      <c r="H664" s="212">
        <v>48.765000000000001</v>
      </c>
      <c r="I664" s="213"/>
      <c r="J664" s="208"/>
      <c r="K664" s="208"/>
      <c r="L664" s="214"/>
      <c r="M664" s="215"/>
      <c r="N664" s="216"/>
      <c r="O664" s="216"/>
      <c r="P664" s="216"/>
      <c r="Q664" s="216"/>
      <c r="R664" s="216"/>
      <c r="S664" s="216"/>
      <c r="T664" s="217"/>
      <c r="AT664" s="218" t="s">
        <v>151</v>
      </c>
      <c r="AU664" s="218" t="s">
        <v>149</v>
      </c>
      <c r="AV664" s="12" t="s">
        <v>149</v>
      </c>
      <c r="AW664" s="12" t="s">
        <v>33</v>
      </c>
      <c r="AX664" s="12" t="s">
        <v>77</v>
      </c>
      <c r="AY664" s="218" t="s">
        <v>142</v>
      </c>
    </row>
    <row r="665" spans="2:65" s="12" customFormat="1" ht="22.5">
      <c r="B665" s="207"/>
      <c r="C665" s="208"/>
      <c r="D665" s="209" t="s">
        <v>151</v>
      </c>
      <c r="E665" s="210" t="s">
        <v>1</v>
      </c>
      <c r="F665" s="211" t="s">
        <v>1074</v>
      </c>
      <c r="G665" s="208"/>
      <c r="H665" s="212">
        <v>46.804000000000002</v>
      </c>
      <c r="I665" s="213"/>
      <c r="J665" s="208"/>
      <c r="K665" s="208"/>
      <c r="L665" s="214"/>
      <c r="M665" s="215"/>
      <c r="N665" s="216"/>
      <c r="O665" s="216"/>
      <c r="P665" s="216"/>
      <c r="Q665" s="216"/>
      <c r="R665" s="216"/>
      <c r="S665" s="216"/>
      <c r="T665" s="217"/>
      <c r="AT665" s="218" t="s">
        <v>151</v>
      </c>
      <c r="AU665" s="218" t="s">
        <v>149</v>
      </c>
      <c r="AV665" s="12" t="s">
        <v>149</v>
      </c>
      <c r="AW665" s="12" t="s">
        <v>33</v>
      </c>
      <c r="AX665" s="12" t="s">
        <v>77</v>
      </c>
      <c r="AY665" s="218" t="s">
        <v>142</v>
      </c>
    </row>
    <row r="666" spans="2:65" s="12" customFormat="1" ht="22.5">
      <c r="B666" s="207"/>
      <c r="C666" s="208"/>
      <c r="D666" s="209" t="s">
        <v>151</v>
      </c>
      <c r="E666" s="210" t="s">
        <v>1</v>
      </c>
      <c r="F666" s="211" t="s">
        <v>1075</v>
      </c>
      <c r="G666" s="208"/>
      <c r="H666" s="212">
        <v>38.340000000000003</v>
      </c>
      <c r="I666" s="213"/>
      <c r="J666" s="208"/>
      <c r="K666" s="208"/>
      <c r="L666" s="214"/>
      <c r="M666" s="215"/>
      <c r="N666" s="216"/>
      <c r="O666" s="216"/>
      <c r="P666" s="216"/>
      <c r="Q666" s="216"/>
      <c r="R666" s="216"/>
      <c r="S666" s="216"/>
      <c r="T666" s="217"/>
      <c r="AT666" s="218" t="s">
        <v>151</v>
      </c>
      <c r="AU666" s="218" t="s">
        <v>149</v>
      </c>
      <c r="AV666" s="12" t="s">
        <v>149</v>
      </c>
      <c r="AW666" s="12" t="s">
        <v>33</v>
      </c>
      <c r="AX666" s="12" t="s">
        <v>77</v>
      </c>
      <c r="AY666" s="218" t="s">
        <v>142</v>
      </c>
    </row>
    <row r="667" spans="2:65" s="12" customFormat="1" ht="11.25">
      <c r="B667" s="207"/>
      <c r="C667" s="208"/>
      <c r="D667" s="209" t="s">
        <v>151</v>
      </c>
      <c r="E667" s="210" t="s">
        <v>1</v>
      </c>
      <c r="F667" s="211" t="s">
        <v>1070</v>
      </c>
      <c r="G667" s="208"/>
      <c r="H667" s="212">
        <v>16.5</v>
      </c>
      <c r="I667" s="213"/>
      <c r="J667" s="208"/>
      <c r="K667" s="208"/>
      <c r="L667" s="214"/>
      <c r="M667" s="215"/>
      <c r="N667" s="216"/>
      <c r="O667" s="216"/>
      <c r="P667" s="216"/>
      <c r="Q667" s="216"/>
      <c r="R667" s="216"/>
      <c r="S667" s="216"/>
      <c r="T667" s="217"/>
      <c r="AT667" s="218" t="s">
        <v>151</v>
      </c>
      <c r="AU667" s="218" t="s">
        <v>149</v>
      </c>
      <c r="AV667" s="12" t="s">
        <v>149</v>
      </c>
      <c r="AW667" s="12" t="s">
        <v>33</v>
      </c>
      <c r="AX667" s="12" t="s">
        <v>77</v>
      </c>
      <c r="AY667" s="218" t="s">
        <v>142</v>
      </c>
    </row>
    <row r="668" spans="2:65" s="12" customFormat="1" ht="11.25">
      <c r="B668" s="207"/>
      <c r="C668" s="208"/>
      <c r="D668" s="209" t="s">
        <v>151</v>
      </c>
      <c r="E668" s="210" t="s">
        <v>1</v>
      </c>
      <c r="F668" s="211" t="s">
        <v>1071</v>
      </c>
      <c r="G668" s="208"/>
      <c r="H668" s="212">
        <v>13.58</v>
      </c>
      <c r="I668" s="213"/>
      <c r="J668" s="208"/>
      <c r="K668" s="208"/>
      <c r="L668" s="214"/>
      <c r="M668" s="215"/>
      <c r="N668" s="216"/>
      <c r="O668" s="216"/>
      <c r="P668" s="216"/>
      <c r="Q668" s="216"/>
      <c r="R668" s="216"/>
      <c r="S668" s="216"/>
      <c r="T668" s="217"/>
      <c r="AT668" s="218" t="s">
        <v>151</v>
      </c>
      <c r="AU668" s="218" t="s">
        <v>149</v>
      </c>
      <c r="AV668" s="12" t="s">
        <v>149</v>
      </c>
      <c r="AW668" s="12" t="s">
        <v>33</v>
      </c>
      <c r="AX668" s="12" t="s">
        <v>77</v>
      </c>
      <c r="AY668" s="218" t="s">
        <v>142</v>
      </c>
    </row>
    <row r="669" spans="2:65" s="12" customFormat="1" ht="11.25">
      <c r="B669" s="207"/>
      <c r="C669" s="208"/>
      <c r="D669" s="209" t="s">
        <v>151</v>
      </c>
      <c r="E669" s="210" t="s">
        <v>1</v>
      </c>
      <c r="F669" s="211" t="s">
        <v>932</v>
      </c>
      <c r="G669" s="208"/>
      <c r="H669" s="212">
        <v>3.5630000000000002</v>
      </c>
      <c r="I669" s="213"/>
      <c r="J669" s="208"/>
      <c r="K669" s="208"/>
      <c r="L669" s="214"/>
      <c r="M669" s="215"/>
      <c r="N669" s="216"/>
      <c r="O669" s="216"/>
      <c r="P669" s="216"/>
      <c r="Q669" s="216"/>
      <c r="R669" s="216"/>
      <c r="S669" s="216"/>
      <c r="T669" s="217"/>
      <c r="AT669" s="218" t="s">
        <v>151</v>
      </c>
      <c r="AU669" s="218" t="s">
        <v>149</v>
      </c>
      <c r="AV669" s="12" t="s">
        <v>149</v>
      </c>
      <c r="AW669" s="12" t="s">
        <v>33</v>
      </c>
      <c r="AX669" s="12" t="s">
        <v>77</v>
      </c>
      <c r="AY669" s="218" t="s">
        <v>142</v>
      </c>
    </row>
    <row r="670" spans="2:65" s="12" customFormat="1" ht="11.25">
      <c r="B670" s="207"/>
      <c r="C670" s="208"/>
      <c r="D670" s="209" t="s">
        <v>151</v>
      </c>
      <c r="E670" s="210" t="s">
        <v>1</v>
      </c>
      <c r="F670" s="211" t="s">
        <v>933</v>
      </c>
      <c r="G670" s="208"/>
      <c r="H670" s="212">
        <v>2.76</v>
      </c>
      <c r="I670" s="213"/>
      <c r="J670" s="208"/>
      <c r="K670" s="208"/>
      <c r="L670" s="214"/>
      <c r="M670" s="215"/>
      <c r="N670" s="216"/>
      <c r="O670" s="216"/>
      <c r="P670" s="216"/>
      <c r="Q670" s="216"/>
      <c r="R670" s="216"/>
      <c r="S670" s="216"/>
      <c r="T670" s="217"/>
      <c r="AT670" s="218" t="s">
        <v>151</v>
      </c>
      <c r="AU670" s="218" t="s">
        <v>149</v>
      </c>
      <c r="AV670" s="12" t="s">
        <v>149</v>
      </c>
      <c r="AW670" s="12" t="s">
        <v>33</v>
      </c>
      <c r="AX670" s="12" t="s">
        <v>77</v>
      </c>
      <c r="AY670" s="218" t="s">
        <v>142</v>
      </c>
    </row>
    <row r="671" spans="2:65" s="13" customFormat="1" ht="11.25">
      <c r="B671" s="219"/>
      <c r="C671" s="220"/>
      <c r="D671" s="209" t="s">
        <v>151</v>
      </c>
      <c r="E671" s="221" t="s">
        <v>1</v>
      </c>
      <c r="F671" s="222" t="s">
        <v>157</v>
      </c>
      <c r="G671" s="220"/>
      <c r="H671" s="223">
        <v>215.672</v>
      </c>
      <c r="I671" s="224"/>
      <c r="J671" s="220"/>
      <c r="K671" s="220"/>
      <c r="L671" s="225"/>
      <c r="M671" s="226"/>
      <c r="N671" s="227"/>
      <c r="O671" s="227"/>
      <c r="P671" s="227"/>
      <c r="Q671" s="227"/>
      <c r="R671" s="227"/>
      <c r="S671" s="227"/>
      <c r="T671" s="228"/>
      <c r="AT671" s="229" t="s">
        <v>151</v>
      </c>
      <c r="AU671" s="229" t="s">
        <v>149</v>
      </c>
      <c r="AV671" s="13" t="s">
        <v>87</v>
      </c>
      <c r="AW671" s="13" t="s">
        <v>33</v>
      </c>
      <c r="AX671" s="13" t="s">
        <v>85</v>
      </c>
      <c r="AY671" s="229" t="s">
        <v>142</v>
      </c>
    </row>
    <row r="672" spans="2:65" s="1" customFormat="1" ht="24" customHeight="1">
      <c r="B672" s="34"/>
      <c r="C672" s="194" t="s">
        <v>772</v>
      </c>
      <c r="D672" s="194" t="s">
        <v>144</v>
      </c>
      <c r="E672" s="195" t="s">
        <v>790</v>
      </c>
      <c r="F672" s="196" t="s">
        <v>791</v>
      </c>
      <c r="G672" s="197" t="s">
        <v>147</v>
      </c>
      <c r="H672" s="198">
        <v>207.99799999999999</v>
      </c>
      <c r="I672" s="199"/>
      <c r="J672" s="200">
        <f>ROUND(I672*H672,2)</f>
        <v>0</v>
      </c>
      <c r="K672" s="196" t="s">
        <v>160</v>
      </c>
      <c r="L672" s="38"/>
      <c r="M672" s="201" t="s">
        <v>1</v>
      </c>
      <c r="N672" s="202" t="s">
        <v>43</v>
      </c>
      <c r="O672" s="66"/>
      <c r="P672" s="203">
        <f>O672*H672</f>
        <v>0</v>
      </c>
      <c r="Q672" s="203">
        <v>2.0000000000000001E-4</v>
      </c>
      <c r="R672" s="203">
        <f>Q672*H672</f>
        <v>4.15996E-2</v>
      </c>
      <c r="S672" s="203">
        <v>0</v>
      </c>
      <c r="T672" s="204">
        <f>S672*H672</f>
        <v>0</v>
      </c>
      <c r="AR672" s="205" t="s">
        <v>241</v>
      </c>
      <c r="AT672" s="205" t="s">
        <v>144</v>
      </c>
      <c r="AU672" s="205" t="s">
        <v>149</v>
      </c>
      <c r="AY672" s="17" t="s">
        <v>142</v>
      </c>
      <c r="BE672" s="206">
        <f>IF(N672="základní",J672,0)</f>
        <v>0</v>
      </c>
      <c r="BF672" s="206">
        <f>IF(N672="snížená",J672,0)</f>
        <v>0</v>
      </c>
      <c r="BG672" s="206">
        <f>IF(N672="zákl. přenesená",J672,0)</f>
        <v>0</v>
      </c>
      <c r="BH672" s="206">
        <f>IF(N672="sníž. přenesená",J672,0)</f>
        <v>0</v>
      </c>
      <c r="BI672" s="206">
        <f>IF(N672="nulová",J672,0)</f>
        <v>0</v>
      </c>
      <c r="BJ672" s="17" t="s">
        <v>149</v>
      </c>
      <c r="BK672" s="206">
        <f>ROUND(I672*H672,2)</f>
        <v>0</v>
      </c>
      <c r="BL672" s="17" t="s">
        <v>241</v>
      </c>
      <c r="BM672" s="205" t="s">
        <v>792</v>
      </c>
    </row>
    <row r="673" spans="2:65" s="12" customFormat="1" ht="22.5">
      <c r="B673" s="207"/>
      <c r="C673" s="208"/>
      <c r="D673" s="209" t="s">
        <v>151</v>
      </c>
      <c r="E673" s="210" t="s">
        <v>1</v>
      </c>
      <c r="F673" s="211" t="s">
        <v>1066</v>
      </c>
      <c r="G673" s="208"/>
      <c r="H673" s="212">
        <v>45.36</v>
      </c>
      <c r="I673" s="213"/>
      <c r="J673" s="208"/>
      <c r="K673" s="208"/>
      <c r="L673" s="214"/>
      <c r="M673" s="215"/>
      <c r="N673" s="216"/>
      <c r="O673" s="216"/>
      <c r="P673" s="216"/>
      <c r="Q673" s="216"/>
      <c r="R673" s="216"/>
      <c r="S673" s="216"/>
      <c r="T673" s="217"/>
      <c r="AT673" s="218" t="s">
        <v>151</v>
      </c>
      <c r="AU673" s="218" t="s">
        <v>149</v>
      </c>
      <c r="AV673" s="12" t="s">
        <v>149</v>
      </c>
      <c r="AW673" s="12" t="s">
        <v>33</v>
      </c>
      <c r="AX673" s="12" t="s">
        <v>77</v>
      </c>
      <c r="AY673" s="218" t="s">
        <v>142</v>
      </c>
    </row>
    <row r="674" spans="2:65" s="12" customFormat="1" ht="22.5">
      <c r="B674" s="207"/>
      <c r="C674" s="208"/>
      <c r="D674" s="209" t="s">
        <v>151</v>
      </c>
      <c r="E674" s="210" t="s">
        <v>1</v>
      </c>
      <c r="F674" s="211" t="s">
        <v>1067</v>
      </c>
      <c r="G674" s="208"/>
      <c r="H674" s="212">
        <v>48.765000000000001</v>
      </c>
      <c r="I674" s="213"/>
      <c r="J674" s="208"/>
      <c r="K674" s="208"/>
      <c r="L674" s="214"/>
      <c r="M674" s="215"/>
      <c r="N674" s="216"/>
      <c r="O674" s="216"/>
      <c r="P674" s="216"/>
      <c r="Q674" s="216"/>
      <c r="R674" s="216"/>
      <c r="S674" s="216"/>
      <c r="T674" s="217"/>
      <c r="AT674" s="218" t="s">
        <v>151</v>
      </c>
      <c r="AU674" s="218" t="s">
        <v>149</v>
      </c>
      <c r="AV674" s="12" t="s">
        <v>149</v>
      </c>
      <c r="AW674" s="12" t="s">
        <v>33</v>
      </c>
      <c r="AX674" s="12" t="s">
        <v>77</v>
      </c>
      <c r="AY674" s="218" t="s">
        <v>142</v>
      </c>
    </row>
    <row r="675" spans="2:65" s="12" customFormat="1" ht="22.5">
      <c r="B675" s="207"/>
      <c r="C675" s="208"/>
      <c r="D675" s="209" t="s">
        <v>151</v>
      </c>
      <c r="E675" s="210" t="s">
        <v>1</v>
      </c>
      <c r="F675" s="211" t="s">
        <v>1068</v>
      </c>
      <c r="G675" s="208"/>
      <c r="H675" s="212">
        <v>40.270000000000003</v>
      </c>
      <c r="I675" s="213"/>
      <c r="J675" s="208"/>
      <c r="K675" s="208"/>
      <c r="L675" s="214"/>
      <c r="M675" s="215"/>
      <c r="N675" s="216"/>
      <c r="O675" s="216"/>
      <c r="P675" s="216"/>
      <c r="Q675" s="216"/>
      <c r="R675" s="216"/>
      <c r="S675" s="216"/>
      <c r="T675" s="217"/>
      <c r="AT675" s="218" t="s">
        <v>151</v>
      </c>
      <c r="AU675" s="218" t="s">
        <v>149</v>
      </c>
      <c r="AV675" s="12" t="s">
        <v>149</v>
      </c>
      <c r="AW675" s="12" t="s">
        <v>33</v>
      </c>
      <c r="AX675" s="12" t="s">
        <v>77</v>
      </c>
      <c r="AY675" s="218" t="s">
        <v>142</v>
      </c>
    </row>
    <row r="676" spans="2:65" s="12" customFormat="1" ht="22.5">
      <c r="B676" s="207"/>
      <c r="C676" s="208"/>
      <c r="D676" s="209" t="s">
        <v>151</v>
      </c>
      <c r="E676" s="210" t="s">
        <v>1</v>
      </c>
      <c r="F676" s="211" t="s">
        <v>1069</v>
      </c>
      <c r="G676" s="208"/>
      <c r="H676" s="212">
        <v>32.299999999999997</v>
      </c>
      <c r="I676" s="213"/>
      <c r="J676" s="208"/>
      <c r="K676" s="208"/>
      <c r="L676" s="214"/>
      <c r="M676" s="215"/>
      <c r="N676" s="216"/>
      <c r="O676" s="216"/>
      <c r="P676" s="216"/>
      <c r="Q676" s="216"/>
      <c r="R676" s="216"/>
      <c r="S676" s="216"/>
      <c r="T676" s="217"/>
      <c r="AT676" s="218" t="s">
        <v>151</v>
      </c>
      <c r="AU676" s="218" t="s">
        <v>149</v>
      </c>
      <c r="AV676" s="12" t="s">
        <v>149</v>
      </c>
      <c r="AW676" s="12" t="s">
        <v>33</v>
      </c>
      <c r="AX676" s="12" t="s">
        <v>77</v>
      </c>
      <c r="AY676" s="218" t="s">
        <v>142</v>
      </c>
    </row>
    <row r="677" spans="2:65" s="12" customFormat="1" ht="11.25">
      <c r="B677" s="207"/>
      <c r="C677" s="208"/>
      <c r="D677" s="209" t="s">
        <v>151</v>
      </c>
      <c r="E677" s="210" t="s">
        <v>1</v>
      </c>
      <c r="F677" s="211" t="s">
        <v>1070</v>
      </c>
      <c r="G677" s="208"/>
      <c r="H677" s="212">
        <v>16.5</v>
      </c>
      <c r="I677" s="213"/>
      <c r="J677" s="208"/>
      <c r="K677" s="208"/>
      <c r="L677" s="214"/>
      <c r="M677" s="215"/>
      <c r="N677" s="216"/>
      <c r="O677" s="216"/>
      <c r="P677" s="216"/>
      <c r="Q677" s="216"/>
      <c r="R677" s="216"/>
      <c r="S677" s="216"/>
      <c r="T677" s="217"/>
      <c r="AT677" s="218" t="s">
        <v>151</v>
      </c>
      <c r="AU677" s="218" t="s">
        <v>149</v>
      </c>
      <c r="AV677" s="12" t="s">
        <v>149</v>
      </c>
      <c r="AW677" s="12" t="s">
        <v>33</v>
      </c>
      <c r="AX677" s="12" t="s">
        <v>77</v>
      </c>
      <c r="AY677" s="218" t="s">
        <v>142</v>
      </c>
    </row>
    <row r="678" spans="2:65" s="12" customFormat="1" ht="11.25">
      <c r="B678" s="207"/>
      <c r="C678" s="208"/>
      <c r="D678" s="209" t="s">
        <v>151</v>
      </c>
      <c r="E678" s="210" t="s">
        <v>1</v>
      </c>
      <c r="F678" s="211" t="s">
        <v>1071</v>
      </c>
      <c r="G678" s="208"/>
      <c r="H678" s="212">
        <v>13.58</v>
      </c>
      <c r="I678" s="213"/>
      <c r="J678" s="208"/>
      <c r="K678" s="208"/>
      <c r="L678" s="214"/>
      <c r="M678" s="215"/>
      <c r="N678" s="216"/>
      <c r="O678" s="216"/>
      <c r="P678" s="216"/>
      <c r="Q678" s="216"/>
      <c r="R678" s="216"/>
      <c r="S678" s="216"/>
      <c r="T678" s="217"/>
      <c r="AT678" s="218" t="s">
        <v>151</v>
      </c>
      <c r="AU678" s="218" t="s">
        <v>149</v>
      </c>
      <c r="AV678" s="12" t="s">
        <v>149</v>
      </c>
      <c r="AW678" s="12" t="s">
        <v>33</v>
      </c>
      <c r="AX678" s="12" t="s">
        <v>77</v>
      </c>
      <c r="AY678" s="218" t="s">
        <v>142</v>
      </c>
    </row>
    <row r="679" spans="2:65" s="12" customFormat="1" ht="22.5">
      <c r="B679" s="207"/>
      <c r="C679" s="208"/>
      <c r="D679" s="209" t="s">
        <v>151</v>
      </c>
      <c r="E679" s="210" t="s">
        <v>1</v>
      </c>
      <c r="F679" s="211" t="s">
        <v>1072</v>
      </c>
      <c r="G679" s="208"/>
      <c r="H679" s="212">
        <v>5.9779999999999998</v>
      </c>
      <c r="I679" s="213"/>
      <c r="J679" s="208"/>
      <c r="K679" s="208"/>
      <c r="L679" s="214"/>
      <c r="M679" s="215"/>
      <c r="N679" s="216"/>
      <c r="O679" s="216"/>
      <c r="P679" s="216"/>
      <c r="Q679" s="216"/>
      <c r="R679" s="216"/>
      <c r="S679" s="216"/>
      <c r="T679" s="217"/>
      <c r="AT679" s="218" t="s">
        <v>151</v>
      </c>
      <c r="AU679" s="218" t="s">
        <v>149</v>
      </c>
      <c r="AV679" s="12" t="s">
        <v>149</v>
      </c>
      <c r="AW679" s="12" t="s">
        <v>33</v>
      </c>
      <c r="AX679" s="12" t="s">
        <v>77</v>
      </c>
      <c r="AY679" s="218" t="s">
        <v>142</v>
      </c>
    </row>
    <row r="680" spans="2:65" s="12" customFormat="1" ht="11.25">
      <c r="B680" s="207"/>
      <c r="C680" s="208"/>
      <c r="D680" s="209" t="s">
        <v>151</v>
      </c>
      <c r="E680" s="210" t="s">
        <v>1</v>
      </c>
      <c r="F680" s="211" t="s">
        <v>1073</v>
      </c>
      <c r="G680" s="208"/>
      <c r="H680" s="212">
        <v>5.2450000000000001</v>
      </c>
      <c r="I680" s="213"/>
      <c r="J680" s="208"/>
      <c r="K680" s="208"/>
      <c r="L680" s="214"/>
      <c r="M680" s="215"/>
      <c r="N680" s="216"/>
      <c r="O680" s="216"/>
      <c r="P680" s="216"/>
      <c r="Q680" s="216"/>
      <c r="R680" s="216"/>
      <c r="S680" s="216"/>
      <c r="T680" s="217"/>
      <c r="AT680" s="218" t="s">
        <v>151</v>
      </c>
      <c r="AU680" s="218" t="s">
        <v>149</v>
      </c>
      <c r="AV680" s="12" t="s">
        <v>149</v>
      </c>
      <c r="AW680" s="12" t="s">
        <v>33</v>
      </c>
      <c r="AX680" s="12" t="s">
        <v>77</v>
      </c>
      <c r="AY680" s="218" t="s">
        <v>142</v>
      </c>
    </row>
    <row r="681" spans="2:65" s="13" customFormat="1" ht="11.25">
      <c r="B681" s="219"/>
      <c r="C681" s="220"/>
      <c r="D681" s="209" t="s">
        <v>151</v>
      </c>
      <c r="E681" s="221" t="s">
        <v>1</v>
      </c>
      <c r="F681" s="222" t="s">
        <v>157</v>
      </c>
      <c r="G681" s="220"/>
      <c r="H681" s="223">
        <v>207.99800000000002</v>
      </c>
      <c r="I681" s="224"/>
      <c r="J681" s="220"/>
      <c r="K681" s="220"/>
      <c r="L681" s="225"/>
      <c r="M681" s="226"/>
      <c r="N681" s="227"/>
      <c r="O681" s="227"/>
      <c r="P681" s="227"/>
      <c r="Q681" s="227"/>
      <c r="R681" s="227"/>
      <c r="S681" s="227"/>
      <c r="T681" s="228"/>
      <c r="AT681" s="229" t="s">
        <v>151</v>
      </c>
      <c r="AU681" s="229" t="s">
        <v>149</v>
      </c>
      <c r="AV681" s="13" t="s">
        <v>87</v>
      </c>
      <c r="AW681" s="13" t="s">
        <v>33</v>
      </c>
      <c r="AX681" s="13" t="s">
        <v>85</v>
      </c>
      <c r="AY681" s="229" t="s">
        <v>142</v>
      </c>
    </row>
    <row r="682" spans="2:65" s="1" customFormat="1" ht="24" customHeight="1">
      <c r="B682" s="34"/>
      <c r="C682" s="194" t="s">
        <v>783</v>
      </c>
      <c r="D682" s="194" t="s">
        <v>144</v>
      </c>
      <c r="E682" s="195" t="s">
        <v>794</v>
      </c>
      <c r="F682" s="196" t="s">
        <v>795</v>
      </c>
      <c r="G682" s="197" t="s">
        <v>147</v>
      </c>
      <c r="H682" s="198">
        <v>207.99799999999999</v>
      </c>
      <c r="I682" s="199"/>
      <c r="J682" s="200">
        <f>ROUND(I682*H682,2)</f>
        <v>0</v>
      </c>
      <c r="K682" s="196" t="s">
        <v>796</v>
      </c>
      <c r="L682" s="38"/>
      <c r="M682" s="201" t="s">
        <v>1</v>
      </c>
      <c r="N682" s="202" t="s">
        <v>43</v>
      </c>
      <c r="O682" s="66"/>
      <c r="P682" s="203">
        <f>O682*H682</f>
        <v>0</v>
      </c>
      <c r="Q682" s="203">
        <v>2.9E-4</v>
      </c>
      <c r="R682" s="203">
        <f>Q682*H682</f>
        <v>6.0319419999999999E-2</v>
      </c>
      <c r="S682" s="203">
        <v>0</v>
      </c>
      <c r="T682" s="204">
        <f>S682*H682</f>
        <v>0</v>
      </c>
      <c r="AR682" s="205" t="s">
        <v>241</v>
      </c>
      <c r="AT682" s="205" t="s">
        <v>144</v>
      </c>
      <c r="AU682" s="205" t="s">
        <v>149</v>
      </c>
      <c r="AY682" s="17" t="s">
        <v>142</v>
      </c>
      <c r="BE682" s="206">
        <f>IF(N682="základní",J682,0)</f>
        <v>0</v>
      </c>
      <c r="BF682" s="206">
        <f>IF(N682="snížená",J682,0)</f>
        <v>0</v>
      </c>
      <c r="BG682" s="206">
        <f>IF(N682="zákl. přenesená",J682,0)</f>
        <v>0</v>
      </c>
      <c r="BH682" s="206">
        <f>IF(N682="sníž. přenesená",J682,0)</f>
        <v>0</v>
      </c>
      <c r="BI682" s="206">
        <f>IF(N682="nulová",J682,0)</f>
        <v>0</v>
      </c>
      <c r="BJ682" s="17" t="s">
        <v>149</v>
      </c>
      <c r="BK682" s="206">
        <f>ROUND(I682*H682,2)</f>
        <v>0</v>
      </c>
      <c r="BL682" s="17" t="s">
        <v>241</v>
      </c>
      <c r="BM682" s="205" t="s">
        <v>797</v>
      </c>
    </row>
    <row r="683" spans="2:65" s="12" customFormat="1" ht="22.5">
      <c r="B683" s="207"/>
      <c r="C683" s="208"/>
      <c r="D683" s="209" t="s">
        <v>151</v>
      </c>
      <c r="E683" s="210" t="s">
        <v>1</v>
      </c>
      <c r="F683" s="211" t="s">
        <v>1066</v>
      </c>
      <c r="G683" s="208"/>
      <c r="H683" s="212">
        <v>45.36</v>
      </c>
      <c r="I683" s="213"/>
      <c r="J683" s="208"/>
      <c r="K683" s="208"/>
      <c r="L683" s="214"/>
      <c r="M683" s="215"/>
      <c r="N683" s="216"/>
      <c r="O683" s="216"/>
      <c r="P683" s="216"/>
      <c r="Q683" s="216"/>
      <c r="R683" s="216"/>
      <c r="S683" s="216"/>
      <c r="T683" s="217"/>
      <c r="AT683" s="218" t="s">
        <v>151</v>
      </c>
      <c r="AU683" s="218" t="s">
        <v>149</v>
      </c>
      <c r="AV683" s="12" t="s">
        <v>149</v>
      </c>
      <c r="AW683" s="12" t="s">
        <v>33</v>
      </c>
      <c r="AX683" s="12" t="s">
        <v>77</v>
      </c>
      <c r="AY683" s="218" t="s">
        <v>142</v>
      </c>
    </row>
    <row r="684" spans="2:65" s="12" customFormat="1" ht="22.5">
      <c r="B684" s="207"/>
      <c r="C684" s="208"/>
      <c r="D684" s="209" t="s">
        <v>151</v>
      </c>
      <c r="E684" s="210" t="s">
        <v>1</v>
      </c>
      <c r="F684" s="211" t="s">
        <v>1067</v>
      </c>
      <c r="G684" s="208"/>
      <c r="H684" s="212">
        <v>48.765000000000001</v>
      </c>
      <c r="I684" s="213"/>
      <c r="J684" s="208"/>
      <c r="K684" s="208"/>
      <c r="L684" s="214"/>
      <c r="M684" s="215"/>
      <c r="N684" s="216"/>
      <c r="O684" s="216"/>
      <c r="P684" s="216"/>
      <c r="Q684" s="216"/>
      <c r="R684" s="216"/>
      <c r="S684" s="216"/>
      <c r="T684" s="217"/>
      <c r="AT684" s="218" t="s">
        <v>151</v>
      </c>
      <c r="AU684" s="218" t="s">
        <v>149</v>
      </c>
      <c r="AV684" s="12" t="s">
        <v>149</v>
      </c>
      <c r="AW684" s="12" t="s">
        <v>33</v>
      </c>
      <c r="AX684" s="12" t="s">
        <v>77</v>
      </c>
      <c r="AY684" s="218" t="s">
        <v>142</v>
      </c>
    </row>
    <row r="685" spans="2:65" s="12" customFormat="1" ht="22.5">
      <c r="B685" s="207"/>
      <c r="C685" s="208"/>
      <c r="D685" s="209" t="s">
        <v>151</v>
      </c>
      <c r="E685" s="210" t="s">
        <v>1</v>
      </c>
      <c r="F685" s="211" t="s">
        <v>1068</v>
      </c>
      <c r="G685" s="208"/>
      <c r="H685" s="212">
        <v>40.270000000000003</v>
      </c>
      <c r="I685" s="213"/>
      <c r="J685" s="208"/>
      <c r="K685" s="208"/>
      <c r="L685" s="214"/>
      <c r="M685" s="215"/>
      <c r="N685" s="216"/>
      <c r="O685" s="216"/>
      <c r="P685" s="216"/>
      <c r="Q685" s="216"/>
      <c r="R685" s="216"/>
      <c r="S685" s="216"/>
      <c r="T685" s="217"/>
      <c r="AT685" s="218" t="s">
        <v>151</v>
      </c>
      <c r="AU685" s="218" t="s">
        <v>149</v>
      </c>
      <c r="AV685" s="12" t="s">
        <v>149</v>
      </c>
      <c r="AW685" s="12" t="s">
        <v>33</v>
      </c>
      <c r="AX685" s="12" t="s">
        <v>77</v>
      </c>
      <c r="AY685" s="218" t="s">
        <v>142</v>
      </c>
    </row>
    <row r="686" spans="2:65" s="12" customFormat="1" ht="22.5">
      <c r="B686" s="207"/>
      <c r="C686" s="208"/>
      <c r="D686" s="209" t="s">
        <v>151</v>
      </c>
      <c r="E686" s="210" t="s">
        <v>1</v>
      </c>
      <c r="F686" s="211" t="s">
        <v>1069</v>
      </c>
      <c r="G686" s="208"/>
      <c r="H686" s="212">
        <v>32.299999999999997</v>
      </c>
      <c r="I686" s="213"/>
      <c r="J686" s="208"/>
      <c r="K686" s="208"/>
      <c r="L686" s="214"/>
      <c r="M686" s="215"/>
      <c r="N686" s="216"/>
      <c r="O686" s="216"/>
      <c r="P686" s="216"/>
      <c r="Q686" s="216"/>
      <c r="R686" s="216"/>
      <c r="S686" s="216"/>
      <c r="T686" s="217"/>
      <c r="AT686" s="218" t="s">
        <v>151</v>
      </c>
      <c r="AU686" s="218" t="s">
        <v>149</v>
      </c>
      <c r="AV686" s="12" t="s">
        <v>149</v>
      </c>
      <c r="AW686" s="12" t="s">
        <v>33</v>
      </c>
      <c r="AX686" s="12" t="s">
        <v>77</v>
      </c>
      <c r="AY686" s="218" t="s">
        <v>142</v>
      </c>
    </row>
    <row r="687" spans="2:65" s="12" customFormat="1" ht="11.25">
      <c r="B687" s="207"/>
      <c r="C687" s="208"/>
      <c r="D687" s="209" t="s">
        <v>151</v>
      </c>
      <c r="E687" s="210" t="s">
        <v>1</v>
      </c>
      <c r="F687" s="211" t="s">
        <v>1070</v>
      </c>
      <c r="G687" s="208"/>
      <c r="H687" s="212">
        <v>16.5</v>
      </c>
      <c r="I687" s="213"/>
      <c r="J687" s="208"/>
      <c r="K687" s="208"/>
      <c r="L687" s="214"/>
      <c r="M687" s="215"/>
      <c r="N687" s="216"/>
      <c r="O687" s="216"/>
      <c r="P687" s="216"/>
      <c r="Q687" s="216"/>
      <c r="R687" s="216"/>
      <c r="S687" s="216"/>
      <c r="T687" s="217"/>
      <c r="AT687" s="218" t="s">
        <v>151</v>
      </c>
      <c r="AU687" s="218" t="s">
        <v>149</v>
      </c>
      <c r="AV687" s="12" t="s">
        <v>149</v>
      </c>
      <c r="AW687" s="12" t="s">
        <v>33</v>
      </c>
      <c r="AX687" s="12" t="s">
        <v>77</v>
      </c>
      <c r="AY687" s="218" t="s">
        <v>142</v>
      </c>
    </row>
    <row r="688" spans="2:65" s="12" customFormat="1" ht="11.25">
      <c r="B688" s="207"/>
      <c r="C688" s="208"/>
      <c r="D688" s="209" t="s">
        <v>151</v>
      </c>
      <c r="E688" s="210" t="s">
        <v>1</v>
      </c>
      <c r="F688" s="211" t="s">
        <v>1071</v>
      </c>
      <c r="G688" s="208"/>
      <c r="H688" s="212">
        <v>13.58</v>
      </c>
      <c r="I688" s="213"/>
      <c r="J688" s="208"/>
      <c r="K688" s="208"/>
      <c r="L688" s="214"/>
      <c r="M688" s="215"/>
      <c r="N688" s="216"/>
      <c r="O688" s="216"/>
      <c r="P688" s="216"/>
      <c r="Q688" s="216"/>
      <c r="R688" s="216"/>
      <c r="S688" s="216"/>
      <c r="T688" s="217"/>
      <c r="AT688" s="218" t="s">
        <v>151</v>
      </c>
      <c r="AU688" s="218" t="s">
        <v>149</v>
      </c>
      <c r="AV688" s="12" t="s">
        <v>149</v>
      </c>
      <c r="AW688" s="12" t="s">
        <v>33</v>
      </c>
      <c r="AX688" s="12" t="s">
        <v>77</v>
      </c>
      <c r="AY688" s="218" t="s">
        <v>142</v>
      </c>
    </row>
    <row r="689" spans="2:65" s="12" customFormat="1" ht="22.5">
      <c r="B689" s="207"/>
      <c r="C689" s="208"/>
      <c r="D689" s="209" t="s">
        <v>151</v>
      </c>
      <c r="E689" s="210" t="s">
        <v>1</v>
      </c>
      <c r="F689" s="211" t="s">
        <v>1072</v>
      </c>
      <c r="G689" s="208"/>
      <c r="H689" s="212">
        <v>5.9779999999999998</v>
      </c>
      <c r="I689" s="213"/>
      <c r="J689" s="208"/>
      <c r="K689" s="208"/>
      <c r="L689" s="214"/>
      <c r="M689" s="215"/>
      <c r="N689" s="216"/>
      <c r="O689" s="216"/>
      <c r="P689" s="216"/>
      <c r="Q689" s="216"/>
      <c r="R689" s="216"/>
      <c r="S689" s="216"/>
      <c r="T689" s="217"/>
      <c r="AT689" s="218" t="s">
        <v>151</v>
      </c>
      <c r="AU689" s="218" t="s">
        <v>149</v>
      </c>
      <c r="AV689" s="12" t="s">
        <v>149</v>
      </c>
      <c r="AW689" s="12" t="s">
        <v>33</v>
      </c>
      <c r="AX689" s="12" t="s">
        <v>77</v>
      </c>
      <c r="AY689" s="218" t="s">
        <v>142</v>
      </c>
    </row>
    <row r="690" spans="2:65" s="12" customFormat="1" ht="11.25">
      <c r="B690" s="207"/>
      <c r="C690" s="208"/>
      <c r="D690" s="209" t="s">
        <v>151</v>
      </c>
      <c r="E690" s="210" t="s">
        <v>1</v>
      </c>
      <c r="F690" s="211" t="s">
        <v>1073</v>
      </c>
      <c r="G690" s="208"/>
      <c r="H690" s="212">
        <v>5.2450000000000001</v>
      </c>
      <c r="I690" s="213"/>
      <c r="J690" s="208"/>
      <c r="K690" s="208"/>
      <c r="L690" s="214"/>
      <c r="M690" s="215"/>
      <c r="N690" s="216"/>
      <c r="O690" s="216"/>
      <c r="P690" s="216"/>
      <c r="Q690" s="216"/>
      <c r="R690" s="216"/>
      <c r="S690" s="216"/>
      <c r="T690" s="217"/>
      <c r="AT690" s="218" t="s">
        <v>151</v>
      </c>
      <c r="AU690" s="218" t="s">
        <v>149</v>
      </c>
      <c r="AV690" s="12" t="s">
        <v>149</v>
      </c>
      <c r="AW690" s="12" t="s">
        <v>33</v>
      </c>
      <c r="AX690" s="12" t="s">
        <v>77</v>
      </c>
      <c r="AY690" s="218" t="s">
        <v>142</v>
      </c>
    </row>
    <row r="691" spans="2:65" s="13" customFormat="1" ht="11.25">
      <c r="B691" s="219"/>
      <c r="C691" s="220"/>
      <c r="D691" s="209" t="s">
        <v>151</v>
      </c>
      <c r="E691" s="221" t="s">
        <v>1</v>
      </c>
      <c r="F691" s="222" t="s">
        <v>157</v>
      </c>
      <c r="G691" s="220"/>
      <c r="H691" s="223">
        <v>207.99800000000002</v>
      </c>
      <c r="I691" s="224"/>
      <c r="J691" s="220"/>
      <c r="K691" s="220"/>
      <c r="L691" s="225"/>
      <c r="M691" s="226"/>
      <c r="N691" s="227"/>
      <c r="O691" s="227"/>
      <c r="P691" s="227"/>
      <c r="Q691" s="227"/>
      <c r="R691" s="227"/>
      <c r="S691" s="227"/>
      <c r="T691" s="228"/>
      <c r="AT691" s="229" t="s">
        <v>151</v>
      </c>
      <c r="AU691" s="229" t="s">
        <v>149</v>
      </c>
      <c r="AV691" s="13" t="s">
        <v>87</v>
      </c>
      <c r="AW691" s="13" t="s">
        <v>33</v>
      </c>
      <c r="AX691" s="13" t="s">
        <v>85</v>
      </c>
      <c r="AY691" s="229" t="s">
        <v>142</v>
      </c>
    </row>
    <row r="692" spans="2:65" s="11" customFormat="1" ht="25.9" customHeight="1">
      <c r="B692" s="179"/>
      <c r="C692" s="180"/>
      <c r="D692" s="181" t="s">
        <v>76</v>
      </c>
      <c r="E692" s="182" t="s">
        <v>798</v>
      </c>
      <c r="F692" s="182" t="s">
        <v>799</v>
      </c>
      <c r="G692" s="180"/>
      <c r="H692" s="180"/>
      <c r="I692" s="183"/>
      <c r="J692" s="167">
        <f>BK692</f>
        <v>0</v>
      </c>
      <c r="K692" s="180"/>
      <c r="L692" s="184"/>
      <c r="M692" s="185"/>
      <c r="N692" s="186"/>
      <c r="O692" s="186"/>
      <c r="P692" s="187">
        <f>P693</f>
        <v>0</v>
      </c>
      <c r="Q692" s="186"/>
      <c r="R692" s="187">
        <f>R693</f>
        <v>0</v>
      </c>
      <c r="S692" s="186"/>
      <c r="T692" s="188">
        <f>T693</f>
        <v>0</v>
      </c>
      <c r="AR692" s="189" t="s">
        <v>90</v>
      </c>
      <c r="AT692" s="190" t="s">
        <v>76</v>
      </c>
      <c r="AU692" s="190" t="s">
        <v>77</v>
      </c>
      <c r="AY692" s="189" t="s">
        <v>142</v>
      </c>
      <c r="BK692" s="191">
        <f>BK693</f>
        <v>0</v>
      </c>
    </row>
    <row r="693" spans="2:65" s="11" customFormat="1" ht="22.9" customHeight="1">
      <c r="B693" s="179"/>
      <c r="C693" s="180"/>
      <c r="D693" s="181" t="s">
        <v>76</v>
      </c>
      <c r="E693" s="192" t="s">
        <v>800</v>
      </c>
      <c r="F693" s="192" t="s">
        <v>801</v>
      </c>
      <c r="G693" s="180"/>
      <c r="H693" s="180"/>
      <c r="I693" s="183"/>
      <c r="J693" s="193">
        <f>BK693</f>
        <v>0</v>
      </c>
      <c r="K693" s="180"/>
      <c r="L693" s="184"/>
      <c r="M693" s="185"/>
      <c r="N693" s="186"/>
      <c r="O693" s="186"/>
      <c r="P693" s="187">
        <f>P694</f>
        <v>0</v>
      </c>
      <c r="Q693" s="186"/>
      <c r="R693" s="187">
        <f>R694</f>
        <v>0</v>
      </c>
      <c r="S693" s="186"/>
      <c r="T693" s="188">
        <f>T694</f>
        <v>0</v>
      </c>
      <c r="AR693" s="189" t="s">
        <v>90</v>
      </c>
      <c r="AT693" s="190" t="s">
        <v>76</v>
      </c>
      <c r="AU693" s="190" t="s">
        <v>85</v>
      </c>
      <c r="AY693" s="189" t="s">
        <v>142</v>
      </c>
      <c r="BK693" s="191">
        <f>BK694</f>
        <v>0</v>
      </c>
    </row>
    <row r="694" spans="2:65" s="1" customFormat="1" ht="16.5" customHeight="1">
      <c r="B694" s="34"/>
      <c r="C694" s="194" t="s">
        <v>789</v>
      </c>
      <c r="D694" s="194" t="s">
        <v>144</v>
      </c>
      <c r="E694" s="195" t="s">
        <v>803</v>
      </c>
      <c r="F694" s="196" t="s">
        <v>804</v>
      </c>
      <c r="G694" s="197" t="s">
        <v>805</v>
      </c>
      <c r="H694" s="261"/>
      <c r="I694" s="199"/>
      <c r="J694" s="200">
        <f>ROUND(I694*H694,2)</f>
        <v>0</v>
      </c>
      <c r="K694" s="196" t="s">
        <v>148</v>
      </c>
      <c r="L694" s="38"/>
      <c r="M694" s="201" t="s">
        <v>1</v>
      </c>
      <c r="N694" s="202" t="s">
        <v>43</v>
      </c>
      <c r="O694" s="66"/>
      <c r="P694" s="203">
        <f>O694*H694</f>
        <v>0</v>
      </c>
      <c r="Q694" s="203">
        <v>0</v>
      </c>
      <c r="R694" s="203">
        <f>Q694*H694</f>
        <v>0</v>
      </c>
      <c r="S694" s="203">
        <v>0</v>
      </c>
      <c r="T694" s="204">
        <f>S694*H694</f>
        <v>0</v>
      </c>
      <c r="AR694" s="205" t="s">
        <v>806</v>
      </c>
      <c r="AT694" s="205" t="s">
        <v>144</v>
      </c>
      <c r="AU694" s="205" t="s">
        <v>149</v>
      </c>
      <c r="AY694" s="17" t="s">
        <v>142</v>
      </c>
      <c r="BE694" s="206">
        <f>IF(N694="základní",J694,0)</f>
        <v>0</v>
      </c>
      <c r="BF694" s="206">
        <f>IF(N694="snížená",J694,0)</f>
        <v>0</v>
      </c>
      <c r="BG694" s="206">
        <f>IF(N694="zákl. přenesená",J694,0)</f>
        <v>0</v>
      </c>
      <c r="BH694" s="206">
        <f>IF(N694="sníž. přenesená",J694,0)</f>
        <v>0</v>
      </c>
      <c r="BI694" s="206">
        <f>IF(N694="nulová",J694,0)</f>
        <v>0</v>
      </c>
      <c r="BJ694" s="17" t="s">
        <v>149</v>
      </c>
      <c r="BK694" s="206">
        <f>ROUND(I694*H694,2)</f>
        <v>0</v>
      </c>
      <c r="BL694" s="17" t="s">
        <v>806</v>
      </c>
      <c r="BM694" s="205" t="s">
        <v>807</v>
      </c>
    </row>
    <row r="695" spans="2:65" s="1" customFormat="1" ht="49.9" customHeight="1">
      <c r="B695" s="34"/>
      <c r="C695" s="35"/>
      <c r="D695" s="35"/>
      <c r="E695" s="182" t="s">
        <v>808</v>
      </c>
      <c r="F695" s="182" t="s">
        <v>809</v>
      </c>
      <c r="G695" s="35"/>
      <c r="H695" s="35"/>
      <c r="I695" s="110"/>
      <c r="J695" s="167">
        <f t="shared" ref="J695:J700" si="0">BK695</f>
        <v>0</v>
      </c>
      <c r="K695" s="35"/>
      <c r="L695" s="38"/>
      <c r="M695" s="262"/>
      <c r="N695" s="66"/>
      <c r="O695" s="66"/>
      <c r="P695" s="66"/>
      <c r="Q695" s="66"/>
      <c r="R695" s="66"/>
      <c r="S695" s="66"/>
      <c r="T695" s="67"/>
      <c r="AT695" s="17" t="s">
        <v>76</v>
      </c>
      <c r="AU695" s="17" t="s">
        <v>77</v>
      </c>
      <c r="AY695" s="17" t="s">
        <v>810</v>
      </c>
      <c r="BK695" s="206">
        <f>SUM(BK696:BK700)</f>
        <v>0</v>
      </c>
    </row>
    <row r="696" spans="2:65" s="1" customFormat="1" ht="16.350000000000001" customHeight="1">
      <c r="B696" s="34"/>
      <c r="C696" s="263" t="s">
        <v>1</v>
      </c>
      <c r="D696" s="263" t="s">
        <v>144</v>
      </c>
      <c r="E696" s="264" t="s">
        <v>1</v>
      </c>
      <c r="F696" s="265" t="s">
        <v>1</v>
      </c>
      <c r="G696" s="266" t="s">
        <v>1</v>
      </c>
      <c r="H696" s="267"/>
      <c r="I696" s="268"/>
      <c r="J696" s="269">
        <f t="shared" si="0"/>
        <v>0</v>
      </c>
      <c r="K696" s="270"/>
      <c r="L696" s="38"/>
      <c r="M696" s="271" t="s">
        <v>1</v>
      </c>
      <c r="N696" s="272" t="s">
        <v>43</v>
      </c>
      <c r="O696" s="66"/>
      <c r="P696" s="66"/>
      <c r="Q696" s="66"/>
      <c r="R696" s="66"/>
      <c r="S696" s="66"/>
      <c r="T696" s="67"/>
      <c r="AT696" s="17" t="s">
        <v>810</v>
      </c>
      <c r="AU696" s="17" t="s">
        <v>85</v>
      </c>
      <c r="AY696" s="17" t="s">
        <v>810</v>
      </c>
      <c r="BE696" s="206">
        <f>IF(N696="základní",J696,0)</f>
        <v>0</v>
      </c>
      <c r="BF696" s="206">
        <f>IF(N696="snížená",J696,0)</f>
        <v>0</v>
      </c>
      <c r="BG696" s="206">
        <f>IF(N696="zákl. přenesená",J696,0)</f>
        <v>0</v>
      </c>
      <c r="BH696" s="206">
        <f>IF(N696="sníž. přenesená",J696,0)</f>
        <v>0</v>
      </c>
      <c r="BI696" s="206">
        <f>IF(N696="nulová",J696,0)</f>
        <v>0</v>
      </c>
      <c r="BJ696" s="17" t="s">
        <v>149</v>
      </c>
      <c r="BK696" s="206">
        <f>I696*H696</f>
        <v>0</v>
      </c>
    </row>
    <row r="697" spans="2:65" s="1" customFormat="1" ht="16.350000000000001" customHeight="1">
      <c r="B697" s="34"/>
      <c r="C697" s="263" t="s">
        <v>1</v>
      </c>
      <c r="D697" s="263" t="s">
        <v>144</v>
      </c>
      <c r="E697" s="264" t="s">
        <v>1</v>
      </c>
      <c r="F697" s="265" t="s">
        <v>1</v>
      </c>
      <c r="G697" s="266" t="s">
        <v>1</v>
      </c>
      <c r="H697" s="267"/>
      <c r="I697" s="268"/>
      <c r="J697" s="269">
        <f t="shared" si="0"/>
        <v>0</v>
      </c>
      <c r="K697" s="270"/>
      <c r="L697" s="38"/>
      <c r="M697" s="271" t="s">
        <v>1</v>
      </c>
      <c r="N697" s="272" t="s">
        <v>43</v>
      </c>
      <c r="O697" s="66"/>
      <c r="P697" s="66"/>
      <c r="Q697" s="66"/>
      <c r="R697" s="66"/>
      <c r="S697" s="66"/>
      <c r="T697" s="67"/>
      <c r="AT697" s="17" t="s">
        <v>810</v>
      </c>
      <c r="AU697" s="17" t="s">
        <v>85</v>
      </c>
      <c r="AY697" s="17" t="s">
        <v>810</v>
      </c>
      <c r="BE697" s="206">
        <f>IF(N697="základní",J697,0)</f>
        <v>0</v>
      </c>
      <c r="BF697" s="206">
        <f>IF(N697="snížená",J697,0)</f>
        <v>0</v>
      </c>
      <c r="BG697" s="206">
        <f>IF(N697="zákl. přenesená",J697,0)</f>
        <v>0</v>
      </c>
      <c r="BH697" s="206">
        <f>IF(N697="sníž. přenesená",J697,0)</f>
        <v>0</v>
      </c>
      <c r="BI697" s="206">
        <f>IF(N697="nulová",J697,0)</f>
        <v>0</v>
      </c>
      <c r="BJ697" s="17" t="s">
        <v>149</v>
      </c>
      <c r="BK697" s="206">
        <f>I697*H697</f>
        <v>0</v>
      </c>
    </row>
    <row r="698" spans="2:65" s="1" customFormat="1" ht="16.350000000000001" customHeight="1">
      <c r="B698" s="34"/>
      <c r="C698" s="263" t="s">
        <v>1</v>
      </c>
      <c r="D698" s="263" t="s">
        <v>144</v>
      </c>
      <c r="E698" s="264" t="s">
        <v>1</v>
      </c>
      <c r="F698" s="265" t="s">
        <v>1</v>
      </c>
      <c r="G698" s="266" t="s">
        <v>1</v>
      </c>
      <c r="H698" s="267"/>
      <c r="I698" s="268"/>
      <c r="J698" s="269">
        <f t="shared" si="0"/>
        <v>0</v>
      </c>
      <c r="K698" s="270"/>
      <c r="L698" s="38"/>
      <c r="M698" s="271" t="s">
        <v>1</v>
      </c>
      <c r="N698" s="272" t="s">
        <v>43</v>
      </c>
      <c r="O698" s="66"/>
      <c r="P698" s="66"/>
      <c r="Q698" s="66"/>
      <c r="R698" s="66"/>
      <c r="S698" s="66"/>
      <c r="T698" s="67"/>
      <c r="AT698" s="17" t="s">
        <v>810</v>
      </c>
      <c r="AU698" s="17" t="s">
        <v>85</v>
      </c>
      <c r="AY698" s="17" t="s">
        <v>810</v>
      </c>
      <c r="BE698" s="206">
        <f>IF(N698="základní",J698,0)</f>
        <v>0</v>
      </c>
      <c r="BF698" s="206">
        <f>IF(N698="snížená",J698,0)</f>
        <v>0</v>
      </c>
      <c r="BG698" s="206">
        <f>IF(N698="zákl. přenesená",J698,0)</f>
        <v>0</v>
      </c>
      <c r="BH698" s="206">
        <f>IF(N698="sníž. přenesená",J698,0)</f>
        <v>0</v>
      </c>
      <c r="BI698" s="206">
        <f>IF(N698="nulová",J698,0)</f>
        <v>0</v>
      </c>
      <c r="BJ698" s="17" t="s">
        <v>149</v>
      </c>
      <c r="BK698" s="206">
        <f>I698*H698</f>
        <v>0</v>
      </c>
    </row>
    <row r="699" spans="2:65" s="1" customFormat="1" ht="16.350000000000001" customHeight="1">
      <c r="B699" s="34"/>
      <c r="C699" s="263" t="s">
        <v>1</v>
      </c>
      <c r="D699" s="263" t="s">
        <v>144</v>
      </c>
      <c r="E699" s="264" t="s">
        <v>1</v>
      </c>
      <c r="F699" s="265" t="s">
        <v>1</v>
      </c>
      <c r="G699" s="266" t="s">
        <v>1</v>
      </c>
      <c r="H699" s="267"/>
      <c r="I699" s="268"/>
      <c r="J699" s="269">
        <f t="shared" si="0"/>
        <v>0</v>
      </c>
      <c r="K699" s="270"/>
      <c r="L699" s="38"/>
      <c r="M699" s="271" t="s">
        <v>1</v>
      </c>
      <c r="N699" s="272" t="s">
        <v>43</v>
      </c>
      <c r="O699" s="66"/>
      <c r="P699" s="66"/>
      <c r="Q699" s="66"/>
      <c r="R699" s="66"/>
      <c r="S699" s="66"/>
      <c r="T699" s="67"/>
      <c r="AT699" s="17" t="s">
        <v>810</v>
      </c>
      <c r="AU699" s="17" t="s">
        <v>85</v>
      </c>
      <c r="AY699" s="17" t="s">
        <v>810</v>
      </c>
      <c r="BE699" s="206">
        <f>IF(N699="základní",J699,0)</f>
        <v>0</v>
      </c>
      <c r="BF699" s="206">
        <f>IF(N699="snížená",J699,0)</f>
        <v>0</v>
      </c>
      <c r="BG699" s="206">
        <f>IF(N699="zákl. přenesená",J699,0)</f>
        <v>0</v>
      </c>
      <c r="BH699" s="206">
        <f>IF(N699="sníž. přenesená",J699,0)</f>
        <v>0</v>
      </c>
      <c r="BI699" s="206">
        <f>IF(N699="nulová",J699,0)</f>
        <v>0</v>
      </c>
      <c r="BJ699" s="17" t="s">
        <v>149</v>
      </c>
      <c r="BK699" s="206">
        <f>I699*H699</f>
        <v>0</v>
      </c>
    </row>
    <row r="700" spans="2:65" s="1" customFormat="1" ht="16.350000000000001" customHeight="1">
      <c r="B700" s="34"/>
      <c r="C700" s="263" t="s">
        <v>1</v>
      </c>
      <c r="D700" s="263" t="s">
        <v>144</v>
      </c>
      <c r="E700" s="264" t="s">
        <v>1</v>
      </c>
      <c r="F700" s="265" t="s">
        <v>1</v>
      </c>
      <c r="G700" s="266" t="s">
        <v>1</v>
      </c>
      <c r="H700" s="267"/>
      <c r="I700" s="268"/>
      <c r="J700" s="269">
        <f t="shared" si="0"/>
        <v>0</v>
      </c>
      <c r="K700" s="270"/>
      <c r="L700" s="38"/>
      <c r="M700" s="271" t="s">
        <v>1</v>
      </c>
      <c r="N700" s="272" t="s">
        <v>43</v>
      </c>
      <c r="O700" s="273"/>
      <c r="P700" s="273"/>
      <c r="Q700" s="273"/>
      <c r="R700" s="273"/>
      <c r="S700" s="273"/>
      <c r="T700" s="274"/>
      <c r="AT700" s="17" t="s">
        <v>810</v>
      </c>
      <c r="AU700" s="17" t="s">
        <v>85</v>
      </c>
      <c r="AY700" s="17" t="s">
        <v>810</v>
      </c>
      <c r="BE700" s="206">
        <f>IF(N700="základní",J700,0)</f>
        <v>0</v>
      </c>
      <c r="BF700" s="206">
        <f>IF(N700="snížená",J700,0)</f>
        <v>0</v>
      </c>
      <c r="BG700" s="206">
        <f>IF(N700="zákl. přenesená",J700,0)</f>
        <v>0</v>
      </c>
      <c r="BH700" s="206">
        <f>IF(N700="sníž. přenesená",J700,0)</f>
        <v>0</v>
      </c>
      <c r="BI700" s="206">
        <f>IF(N700="nulová",J700,0)</f>
        <v>0</v>
      </c>
      <c r="BJ700" s="17" t="s">
        <v>149</v>
      </c>
      <c r="BK700" s="206">
        <f>I700*H700</f>
        <v>0</v>
      </c>
    </row>
    <row r="701" spans="2:65" s="1" customFormat="1" ht="6.95" customHeight="1">
      <c r="B701" s="49"/>
      <c r="C701" s="50"/>
      <c r="D701" s="50"/>
      <c r="E701" s="50"/>
      <c r="F701" s="50"/>
      <c r="G701" s="50"/>
      <c r="H701" s="50"/>
      <c r="I701" s="142"/>
      <c r="J701" s="50"/>
      <c r="K701" s="50"/>
      <c r="L701" s="38"/>
    </row>
  </sheetData>
  <sheetProtection password="CC35" sheet="1" objects="1" scenarios="1" formatColumns="0" formatRows="0" autoFilter="0"/>
  <autoFilter ref="C141:K700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696:D701">
      <formula1>"K, M"</formula1>
    </dataValidation>
    <dataValidation type="list" allowBlank="1" showInputMessage="1" showErrorMessage="1" error="Povoleny jsou hodnoty základní, snížená, zákl. přenesená, sníž. přenesená, nulová." sqref="N696:N701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3 - Hlavní 795-11, Ostrov</vt:lpstr>
      <vt:lpstr>4 - Hlavní 860-2, Ostrov</vt:lpstr>
      <vt:lpstr>5 - Hlavní 796-25, Ostrov</vt:lpstr>
      <vt:lpstr>'3 - Hlavní 795-11, Ostrov'!Názvy_tisku</vt:lpstr>
      <vt:lpstr>'4 - Hlavní 860-2, Ostrov'!Názvy_tisku</vt:lpstr>
      <vt:lpstr>'5 - Hlavní 796-25, Ostrov'!Názvy_tisku</vt:lpstr>
      <vt:lpstr>'Rekapitulace stavby'!Názvy_tisku</vt:lpstr>
      <vt:lpstr>'3 - Hlavní 795-11, Ostrov'!Oblast_tisku</vt:lpstr>
      <vt:lpstr>'4 - Hlavní 860-2, Ostrov'!Oblast_tisku</vt:lpstr>
      <vt:lpstr>'5 - Hlavní 796-25, Ostrov'!Oblast_tisku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2019-06-04T09:47:19Z</dcterms:created>
  <dcterms:modified xsi:type="dcterms:W3CDTF">2019-06-07T06:48:43Z</dcterms:modified>
</cp:coreProperties>
</file>